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VP(2015-2017) Pakeitimas Nr. 1\SVP(2015-2017)\06 programa\"/>
    </mc:Choice>
  </mc:AlternateContent>
  <bookViews>
    <workbookView xWindow="0" yWindow="0" windowWidth="21570" windowHeight="6870"/>
  </bookViews>
  <sheets>
    <sheet name="2 lentele" sheetId="1" r:id="rId1"/>
  </sheets>
  <definedNames>
    <definedName name="_xlnm.Print_Area" localSheetId="0">'2 lentele'!$A$7:$CB$64</definedName>
    <definedName name="_xlnm.Print_Titles" localSheetId="0">'2 lentele'!$18:$20</definedName>
  </definedNames>
  <calcPr calcId="152511"/>
</workbook>
</file>

<file path=xl/calcChain.xml><?xml version="1.0" encoding="utf-8"?>
<calcChain xmlns="http://schemas.openxmlformats.org/spreadsheetml/2006/main">
  <c r="I64" i="1" l="1"/>
  <c r="L64" i="1"/>
  <c r="R64" i="1"/>
  <c r="T64" i="1"/>
  <c r="U64" i="1"/>
  <c r="V64" i="1"/>
  <c r="W64" i="1"/>
  <c r="X64" i="1"/>
  <c r="Y64" i="1"/>
  <c r="Z64" i="1"/>
  <c r="AA64" i="1"/>
  <c r="AC64" i="1"/>
  <c r="AF64" i="1"/>
  <c r="AG64" i="1"/>
  <c r="AN64" i="1"/>
  <c r="AO64" i="1"/>
  <c r="AP64" i="1"/>
  <c r="AQ64" i="1"/>
  <c r="AS64" i="1"/>
  <c r="AV64" i="1"/>
  <c r="BB64" i="1"/>
  <c r="BD64" i="1"/>
  <c r="BE64" i="1"/>
  <c r="BF64" i="1"/>
  <c r="BG64" i="1"/>
  <c r="BI64" i="1"/>
  <c r="BL64" i="1"/>
  <c r="BR64" i="1"/>
  <c r="BT64" i="1"/>
  <c r="BU64" i="1"/>
  <c r="BV64" i="1"/>
  <c r="BW64" i="1"/>
  <c r="I56" i="1"/>
  <c r="L56" i="1"/>
  <c r="T56" i="1"/>
  <c r="U56" i="1"/>
  <c r="V56" i="1"/>
  <c r="W56" i="1"/>
  <c r="X56" i="1"/>
  <c r="Y56" i="1"/>
  <c r="Z56" i="1"/>
  <c r="AA56" i="1"/>
  <c r="AC56" i="1"/>
  <c r="AF56" i="1"/>
  <c r="AG56" i="1"/>
  <c r="AN56" i="1"/>
  <c r="AO56" i="1"/>
  <c r="AP56" i="1"/>
  <c r="AQ56" i="1"/>
  <c r="AS56" i="1"/>
  <c r="AV56" i="1"/>
  <c r="BD56" i="1"/>
  <c r="BE56" i="1"/>
  <c r="BF56" i="1"/>
  <c r="BG56" i="1"/>
  <c r="BI56" i="1"/>
  <c r="BL56" i="1"/>
  <c r="BT56" i="1"/>
  <c r="BU56" i="1"/>
  <c r="BV56" i="1"/>
  <c r="BW56" i="1"/>
  <c r="AQ55" i="1"/>
  <c r="AP55" i="1"/>
  <c r="AO55" i="1"/>
  <c r="AN55" i="1"/>
  <c r="AF55" i="1"/>
  <c r="AA55" i="1"/>
  <c r="Z55" i="1"/>
  <c r="Y55" i="1"/>
  <c r="X55" i="1"/>
  <c r="W55" i="1"/>
  <c r="V55" i="1"/>
  <c r="U55" i="1"/>
  <c r="T55" i="1"/>
  <c r="L55" i="1"/>
  <c r="AF24" i="1"/>
  <c r="AF36" i="1"/>
  <c r="AN36" i="1"/>
  <c r="AO36" i="1"/>
  <c r="I46" i="1" l="1"/>
  <c r="L46" i="1"/>
  <c r="T46" i="1"/>
  <c r="U46" i="1"/>
  <c r="V46" i="1"/>
  <c r="W46" i="1"/>
  <c r="X46" i="1"/>
  <c r="Y46" i="1"/>
  <c r="Z46" i="1"/>
  <c r="AA46" i="1"/>
  <c r="AC46" i="1"/>
  <c r="AF46" i="1"/>
  <c r="AG46" i="1"/>
  <c r="AN46" i="1"/>
  <c r="AO46" i="1"/>
  <c r="AP46" i="1"/>
  <c r="AQ46" i="1"/>
  <c r="AS46" i="1"/>
  <c r="AV46" i="1"/>
  <c r="BD46" i="1"/>
  <c r="BE46" i="1"/>
  <c r="BF46" i="1"/>
  <c r="BG46" i="1"/>
  <c r="BI46" i="1"/>
  <c r="BL46" i="1"/>
  <c r="BT46" i="1"/>
  <c r="BU46" i="1"/>
  <c r="BV46" i="1"/>
  <c r="BW46" i="1"/>
  <c r="AF30" i="1" l="1"/>
  <c r="AP30" i="1"/>
  <c r="AQ30" i="1"/>
  <c r="AO51" i="1"/>
  <c r="AN51" i="1"/>
  <c r="AO48" i="1"/>
  <c r="AN48" i="1"/>
  <c r="AN42" i="1"/>
  <c r="AQ45" i="1" l="1"/>
  <c r="AN45" i="1"/>
  <c r="AN44" i="1"/>
  <c r="AQ44" i="1" s="1"/>
  <c r="AQ43" i="1"/>
  <c r="AN43" i="1"/>
  <c r="AN33" i="1"/>
  <c r="AO24" i="1"/>
  <c r="AO30" i="1" s="1"/>
  <c r="AN24" i="1"/>
  <c r="AN30" i="1" s="1"/>
  <c r="U63" i="1" l="1"/>
  <c r="L62" i="1"/>
  <c r="L63" i="1" s="1"/>
  <c r="R62" i="1"/>
  <c r="R63" i="1" s="1"/>
  <c r="U62" i="1"/>
  <c r="V62" i="1"/>
  <c r="V63" i="1" s="1"/>
  <c r="X62" i="1"/>
  <c r="X63" i="1" s="1"/>
  <c r="Y62" i="1"/>
  <c r="Y63" i="1" s="1"/>
  <c r="Z62" i="1"/>
  <c r="Z63" i="1" s="1"/>
  <c r="AA62" i="1"/>
  <c r="AA63" i="1" s="1"/>
  <c r="BB62" i="1"/>
  <c r="BB63" i="1" s="1"/>
  <c r="BL62" i="1"/>
  <c r="BL63" i="1" s="1"/>
  <c r="BR62" i="1"/>
  <c r="BR63" i="1" s="1"/>
  <c r="BT62" i="1"/>
  <c r="BT63" i="1" s="1"/>
  <c r="BU62" i="1"/>
  <c r="BU63" i="1" s="1"/>
  <c r="BV62" i="1"/>
  <c r="BV63" i="1" s="1"/>
  <c r="BW62" i="1"/>
  <c r="BW63" i="1" s="1"/>
  <c r="BV36" i="1"/>
  <c r="BW36" i="1"/>
  <c r="BT59" i="1"/>
  <c r="L52" i="1"/>
  <c r="V52" i="1"/>
  <c r="W52" i="1"/>
  <c r="X52" i="1"/>
  <c r="Y52" i="1"/>
  <c r="Z52" i="1"/>
  <c r="AA52" i="1"/>
  <c r="AF52" i="1"/>
  <c r="AN52" i="1"/>
  <c r="AO52" i="1"/>
  <c r="AP52" i="1"/>
  <c r="AQ52" i="1"/>
  <c r="AV52" i="1"/>
  <c r="BD52" i="1"/>
  <c r="BF52" i="1"/>
  <c r="BG52" i="1"/>
  <c r="BL52" i="1"/>
  <c r="BT52" i="1"/>
  <c r="BV52" i="1"/>
  <c r="BW52" i="1"/>
  <c r="BU51" i="1"/>
  <c r="BU52" i="1"/>
  <c r="BE51" i="1"/>
  <c r="BE52" i="1" s="1"/>
  <c r="BT27" i="1"/>
  <c r="BV25" i="1"/>
  <c r="BV24" i="1" s="1"/>
  <c r="BV30" i="1" s="1"/>
  <c r="BU25" i="1"/>
  <c r="BT25" i="1"/>
  <c r="BD27" i="1"/>
  <c r="BF25" i="1"/>
  <c r="BF24" i="1"/>
  <c r="BF30" i="1"/>
  <c r="BE25" i="1"/>
  <c r="BE24" i="1" s="1"/>
  <c r="BE30" i="1" s="1"/>
  <c r="BD25" i="1"/>
  <c r="BD24" i="1"/>
  <c r="BD30" i="1" s="1"/>
  <c r="W24" i="1"/>
  <c r="W30" i="1" s="1"/>
  <c r="X24" i="1"/>
  <c r="X30" i="1" s="1"/>
  <c r="Y24" i="1"/>
  <c r="Y30" i="1"/>
  <c r="Z24" i="1"/>
  <c r="Z30" i="1"/>
  <c r="AA24" i="1"/>
  <c r="AA30" i="1" s="1"/>
  <c r="AQ24" i="1"/>
  <c r="AV24" i="1"/>
  <c r="AV30" i="1"/>
  <c r="BG24" i="1"/>
  <c r="BG30" i="1" s="1"/>
  <c r="BL24" i="1"/>
  <c r="BL30" i="1"/>
  <c r="BU24" i="1"/>
  <c r="BU30" i="1" s="1"/>
  <c r="BW24" i="1"/>
  <c r="BW30" i="1" s="1"/>
  <c r="AN27" i="1"/>
  <c r="AP25" i="1"/>
  <c r="AP24" i="1"/>
  <c r="AO25" i="1"/>
  <c r="AN25" i="1"/>
  <c r="L24" i="1"/>
  <c r="L30" i="1" s="1"/>
  <c r="T27" i="1"/>
  <c r="V25" i="1"/>
  <c r="V24" i="1"/>
  <c r="V30" i="1" s="1"/>
  <c r="U25" i="1"/>
  <c r="U24" i="1"/>
  <c r="U30" i="1"/>
  <c r="T25" i="1"/>
  <c r="T24" i="1"/>
  <c r="T30" i="1"/>
  <c r="L36" i="1"/>
  <c r="V36" i="1"/>
  <c r="W36" i="1"/>
  <c r="X36" i="1"/>
  <c r="Y36" i="1"/>
  <c r="Z36" i="1"/>
  <c r="AA36" i="1"/>
  <c r="AP36" i="1"/>
  <c r="AQ36" i="1"/>
  <c r="AS36" i="1"/>
  <c r="AV36" i="1"/>
  <c r="BD36" i="1"/>
  <c r="BF36" i="1"/>
  <c r="BG36" i="1"/>
  <c r="BI36" i="1"/>
  <c r="BL36" i="1"/>
  <c r="I36" i="1"/>
  <c r="AC36" i="1"/>
  <c r="U39" i="1"/>
  <c r="U36" i="1" s="1"/>
  <c r="T39" i="1"/>
  <c r="T36" i="1" s="1"/>
  <c r="BU37" i="1"/>
  <c r="BU36" i="1" s="1"/>
  <c r="BT37" i="1"/>
  <c r="BT36" i="1" s="1"/>
  <c r="BE37" i="1"/>
  <c r="BE36" i="1"/>
  <c r="AN37" i="1"/>
  <c r="BE34" i="1"/>
  <c r="BD32" i="1"/>
  <c r="BD34" i="1" s="1"/>
  <c r="BU48" i="1"/>
  <c r="BU49" i="1"/>
  <c r="BT48" i="1"/>
  <c r="BT49" i="1" s="1"/>
  <c r="BE48" i="1"/>
  <c r="BE49" i="1"/>
  <c r="BD48" i="1"/>
  <c r="BD49" i="1" s="1"/>
  <c r="T59" i="1"/>
  <c r="W59" i="1" s="1"/>
  <c r="W61" i="1"/>
  <c r="T61" i="1"/>
  <c r="T62" i="1" s="1"/>
  <c r="T63" i="1" s="1"/>
  <c r="L49" i="1"/>
  <c r="V49" i="1"/>
  <c r="W49" i="1"/>
  <c r="X49" i="1"/>
  <c r="Y49" i="1"/>
  <c r="Z49" i="1"/>
  <c r="AA49" i="1"/>
  <c r="AF49" i="1"/>
  <c r="AN49" i="1"/>
  <c r="AO49" i="1"/>
  <c r="AP49" i="1"/>
  <c r="AQ49" i="1"/>
  <c r="AV49" i="1"/>
  <c r="BF49" i="1"/>
  <c r="BG49" i="1"/>
  <c r="BL49" i="1"/>
  <c r="BV49" i="1"/>
  <c r="BW49" i="1"/>
  <c r="U48" i="1"/>
  <c r="U49" i="1" s="1"/>
  <c r="L34" i="1"/>
  <c r="V34" i="1"/>
  <c r="W34" i="1"/>
  <c r="X34" i="1"/>
  <c r="Y34" i="1"/>
  <c r="Z34" i="1"/>
  <c r="AA34" i="1"/>
  <c r="AF34" i="1"/>
  <c r="AN34" i="1"/>
  <c r="AO34" i="1"/>
  <c r="AP34" i="1"/>
  <c r="AQ34" i="1"/>
  <c r="AV34" i="1"/>
  <c r="BF34" i="1"/>
  <c r="BG34" i="1"/>
  <c r="BL34" i="1"/>
  <c r="BT34" i="1"/>
  <c r="BU34" i="1"/>
  <c r="BV34" i="1"/>
  <c r="BW34" i="1"/>
  <c r="T33" i="1"/>
  <c r="U33" i="1" s="1"/>
  <c r="T32" i="1"/>
  <c r="T48" i="1"/>
  <c r="T49" i="1"/>
  <c r="T51" i="1"/>
  <c r="T52" i="1"/>
  <c r="U32" i="1"/>
  <c r="T34" i="1"/>
  <c r="U51" i="1"/>
  <c r="U52" i="1"/>
  <c r="U34" i="1" l="1"/>
  <c r="BT24" i="1"/>
  <c r="BT30" i="1" s="1"/>
  <c r="W62" i="1"/>
  <c r="W63" i="1" s="1"/>
  <c r="AO37" i="1"/>
</calcChain>
</file>

<file path=xl/sharedStrings.xml><?xml version="1.0" encoding="utf-8"?>
<sst xmlns="http://schemas.openxmlformats.org/spreadsheetml/2006/main" count="325" uniqueCount="113">
  <si>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</si>
  <si>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</si>
  <si>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</si>
  <si>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</si>
  <si>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</si>
  <si>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</si>
  <si>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</si>
  <si>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</si>
  <si>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</si>
  <si>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</si>
  <si>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</si>
  <si>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</si>
  <si>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</si>
  <si>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</si>
  <si>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</si>
  <si>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</si>
  <si>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</si>
  <si>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</si>
  <si>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</si>
  <si>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</si>
  <si>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</si>
  <si>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</si>
  <si>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</si>
  <si>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</si>
  <si>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</si>
  <si>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</si>
  <si>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</si>
  <si>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05</t>
  </si>
  <si>
    <t>06</t>
  </si>
  <si>
    <t>Iš viso uždaviniui:</t>
  </si>
  <si>
    <t>188718528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</si>
  <si>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</si>
  <si>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</si>
  <si>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</si>
  <si>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</si>
  <si>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</si>
  <si>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Iš viso tikslui:</t>
  </si>
  <si>
    <t>A6</t>
  </si>
  <si>
    <t>A4</t>
  </si>
  <si>
    <t>Darbuotojų skaičius, 
vnt.</t>
  </si>
  <si>
    <t>Viešųjų erdvių priežiūra (šaligatvių valymas, žaliųjų plotų ir gėlynų priežiūra, ir t.t.)</t>
  </si>
  <si>
    <t>Eismo reguliavimo priemonių priežiūra ir remontas (prižiūrima pastatyti kelio ženklai, įrengiami nauji kelio ženklai)</t>
  </si>
  <si>
    <t>Alytaus rajono kapinių priežiūrą (prižiūrimos kapinės)</t>
  </si>
  <si>
    <t>Vykdomas benamių gyvūnų gaudymas</t>
  </si>
  <si>
    <t>Kelių (gatvių) greideriavimas</t>
  </si>
  <si>
    <t>Kelių (gatvių) sniego valymas</t>
  </si>
  <si>
    <t>Kelių (gatvių) paprastasis remontas</t>
  </si>
  <si>
    <t>Kelių (gatvių) rekonstrukcija ,
 kapitalinis remontas, nauja statyba</t>
  </si>
  <si>
    <t xml:space="preserve">Pagauta benamių gyvūnų,  pagal poreikį 
</t>
  </si>
  <si>
    <t>Kelio ženklų 
skaičius,vnt.</t>
  </si>
  <si>
    <t>Nugenėtų ir nupjautų medžių skaičius, vnt.</t>
  </si>
  <si>
    <t>Kapinių 
skaičius, vnt.</t>
  </si>
  <si>
    <t xml:space="preserve"> pagal
 poreikį </t>
  </si>
  <si>
    <t xml:space="preserve"> pagal 
poreikį </t>
  </si>
  <si>
    <t>Nuvalytų 
kelių ilgis, km</t>
  </si>
  <si>
    <t>2 lentelė</t>
  </si>
  <si>
    <t>Kelių transporto plėtra</t>
  </si>
  <si>
    <t xml:space="preserve"> TIKSLŲ, UŽDAVINIŲ IR PRIEMONIŲ IŠLAIDŲ SUVESTINĖ</t>
  </si>
  <si>
    <t>06 PROGRAMA. RAJONO INFRASTRUKTŪROS OBJEKTŲ IR BŪSTO PRIEŽIŪRA, MODERNIZAVIMAS IR PLĖTRA</t>
  </si>
  <si>
    <t>Biudžetinių įstaigų pajamos</t>
  </si>
  <si>
    <t>Kiti finansavimo šaltiniai</t>
  </si>
  <si>
    <t>Paskolos lėšos</t>
  </si>
  <si>
    <t>Privatizavimo fondo lėšos</t>
  </si>
  <si>
    <t>Komunalinio ūkio plėtra</t>
  </si>
  <si>
    <t>Valstybės biudžeto lėšos</t>
  </si>
  <si>
    <t>Savivaldybės biudžeto lėšos</t>
  </si>
  <si>
    <t>Daugiabučių namų renovacijos rėmimas</t>
  </si>
  <si>
    <t>Suremontuotų kelių ilgis, km</t>
  </si>
  <si>
    <r>
      <rPr>
        <b/>
        <sz val="9"/>
        <rFont val="Times New Roman"/>
        <family val="1"/>
        <charset val="186"/>
      </rPr>
      <t xml:space="preserve">Gatvių apšvietimo tinklų priežiūra </t>
    </r>
    <r>
      <rPr>
        <sz val="9"/>
        <rFont val="Times New Roman"/>
        <family val="1"/>
        <charset val="186"/>
      </rPr>
      <t>(vykdomi apšvietimo tinklų priežiūros ir remonto darbai, apmokama už sunaudotą apšvietimui elektros energiją).</t>
    </r>
  </si>
  <si>
    <t>Socialinio būsto plėtros programa (pajamos už paslaugas)</t>
  </si>
  <si>
    <t>tūkst. Eur</t>
  </si>
  <si>
    <t>Mokamos paskolos dalies suma, tūkst. Eur</t>
  </si>
  <si>
    <t xml:space="preserve">Butrimonių katilinių renovavimo programos įgyvendinimas
</t>
  </si>
  <si>
    <t>Nugreideriuotų kelių ilgis, km</t>
  </si>
  <si>
    <t>Rekonstruotų kelių ilgis, km</t>
  </si>
  <si>
    <t xml:space="preserve">Alytaus rajono želdynų priežiūra (medžių genėjimas, pjovimas) </t>
  </si>
  <si>
    <t xml:space="preserve"> Padidinti savivaldybės socialinio būsto fondą, kuris būtų nuomojamas mažas pajamas gaunantiems asmenims (šeimoms), turintiems teisę į socialinį būstą pagal Lietuvos Respublikos valstybės paramos būstui įsigyti ar išsinuomoti ir daugiabučiams namams atnaujinti (modernizuoti) įstatymą.</t>
  </si>
  <si>
    <t>Socialinio būsto plėtros programos įgyvendinimas</t>
  </si>
  <si>
    <t>Savivaldybės biudžeto asignavimų planas</t>
  </si>
  <si>
    <t>Modernizuojamų daugiabučių skaičius
Daugiabučių namų skaičius rajone, vnt.</t>
  </si>
  <si>
    <t xml:space="preserve">6
163
</t>
  </si>
  <si>
    <t>16
163</t>
  </si>
  <si>
    <t>18
163</t>
  </si>
  <si>
    <t>20
163</t>
  </si>
  <si>
    <t>Kelių  (gatvių) su asfaltbetonio danga ilgis, km</t>
  </si>
  <si>
    <t>Kelių  (gatvių) ilgis rajone, km</t>
  </si>
  <si>
    <t>Gatvių apšvietimo šviestuvų skaičius, vnt
Eksplotuojamų šviestuvų skaičius, vnt.</t>
  </si>
  <si>
    <t>1890
1890</t>
  </si>
  <si>
    <t>1910
1910</t>
  </si>
  <si>
    <t>1930
1930</t>
  </si>
  <si>
    <t>Rekonstruojamų  objektų  skaičius,vnt</t>
  </si>
  <si>
    <t xml:space="preserve"> 2015-2017 METŲ  RAJONO INFRASTRUKTŪROS OBJEKTŲ IR BŪSTO PRIEŽIŪROS, MODERNIZAVIMO IR PLĖTROS PROGRAMOS                                                                                         </t>
  </si>
  <si>
    <t>Viešųjų erdvių plotas, ha</t>
  </si>
  <si>
    <t>Savivaldybėms vietinės reikšmės keliams (gatvėms) tiesti, taisyti, prižiūrėti ir saugaus eismo sąlygoms užtikrinti</t>
  </si>
  <si>
    <t>Alovės seniūnijos vietinės reikšmės keliui Nr. AL0417 Poteronys-Skirgailiai rekonstruoti</t>
  </si>
  <si>
    <t>Punios seniūnijos Punios kaimo Mergelio gatvei Nr. AL7001 rekonstruoti</t>
  </si>
  <si>
    <t>Miroslavo seniūnijos vietinės reikšmės keliui Bendrės-Vovos, kuris jungiasi su rajoniniu keliu Nr. 1107 Miroslavas- Vankiškiai- Varda kapitališkai remontuoti</t>
  </si>
  <si>
    <t>Gerinti gyvenimo kokybę seniūnijose, kuriant sveiką, saugią ir švarią aplinką. Pagal finansines galimybes rūpintis seniūnijai priskirtų gyvenamųjų vietovių plėtra</t>
  </si>
  <si>
    <t>Sudarytos sąlygos komunalinio ūkio paslaugų plėtrai</t>
  </si>
  <si>
    <t>Sudaryti palankias sąlygas butų savininkams atnaujinti ir modernizuoti daugiabučius namus bei gyvenamąją aplinką Alytaus rajone</t>
  </si>
  <si>
    <t>Atlikti kasmetinius rajono kelių ir  miestelių ir kaimų gatvių priežiūros darbus</t>
  </si>
  <si>
    <t>Apšviesti rajono gyvenviečių gatves ir plėsti gatvių apšvietimo tinklus</t>
  </si>
  <si>
    <t>Nustatyti esamą socialinio būsto poreikį pagal asmenų ir šeimų, turinčių teisę į socialinį būstą, registravimo savivaldybėje 2013 m. gruodžio 27 d. duomenis</t>
  </si>
  <si>
    <t>Užtikrinti komunalinio ūkio skyriaus veiklos efektyvumą ir rezultatyvumą</t>
  </si>
  <si>
    <t xml:space="preserve">Komunalinio ūkio skyriaus veiklos organizavimas </t>
  </si>
  <si>
    <t xml:space="preserve">Padengta atstatoma žvyro danga,km
Išasfaltuota kelių, gatvių, km
Išdaužtų duobių tvarkymas, km
Įrengta greičio kalnelių, vnt.
</t>
  </si>
  <si>
    <t>16,000
1,853
1,700
36</t>
  </si>
  <si>
    <t>Rekonstruota kelio, km</t>
  </si>
  <si>
    <t>Rekonstruota gatvės, km</t>
  </si>
  <si>
    <t>Suremontuota kelio, km</t>
  </si>
  <si>
    <t>Geriamojo vandens kokybės gerinimas</t>
  </si>
  <si>
    <t>Vandens tiekimas</t>
  </si>
  <si>
    <t xml:space="preserve">Įrengtas vandens
 gręžinys, vnt.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</si>
</sst>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2" x14ac:knownFonts="1">
    <font>
      <sz val="10"/>
      <name val="Arial"/>
      <family val="2"/>
      <charset val="186"/>
    </font>
    <font>
      <sz val="11"/>
      <color indexed="17"/>
      <name val="Calibri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9"/>
      <name val="Times New Roman"/>
      <family val="1"/>
    </font>
    <font>
      <b/>
      <sz val="10"/>
      <name val="Times New Roman"/>
      <family val="1"/>
    </font>
    <font>
      <b/>
      <u/>
      <sz val="9"/>
      <name val="Times New Roman"/>
      <family val="1"/>
      <charset val="186"/>
    </font>
    <font>
      <sz val="9"/>
      <color indexed="42"/>
      <name val="Times New Roman"/>
      <family val="1"/>
      <charset val="186"/>
    </font>
    <font>
      <sz val="9"/>
      <name val="Times New Roman"/>
      <family val="1"/>
    </font>
    <font>
      <sz val="9"/>
      <name val="Arial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Lucida Sans Unicode"/>
      <family val="2"/>
      <charset val="186"/>
    </font>
    <font>
      <sz val="8"/>
      <name val="Lucida Sans Unicode"/>
      <family val="2"/>
      <charset val="186"/>
    </font>
    <font>
      <sz val="12"/>
      <name val="Times New Roman"/>
      <family val="1"/>
      <charset val="186"/>
    </font>
    <font>
      <b/>
      <sz val="10"/>
      <name val="Lucida Sans Unicode"/>
      <family val="2"/>
      <charset val="186"/>
    </font>
    <font>
      <sz val="10"/>
      <color indexed="8"/>
      <name val="Times New Roman"/>
      <family val="1"/>
      <charset val="186"/>
    </font>
    <font>
      <sz val="1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28">
    <xf numFmtId="0" fontId="0" fillId="0" borderId="0" xfId="0"/>
    <xf numFmtId="0" fontId="4" fillId="0" borderId="0" xfId="0" applyFont="1" applyFill="1" applyBorder="1" applyAlignment="1">
      <alignment vertical="top"/>
    </xf>
    <xf numFmtId="0" fontId="4" fillId="0" borderId="0" xfId="0" applyFont="1" applyBorder="1" applyAlignment="1">
      <alignment horizontal="left" vertical="top"/>
    </xf>
    <xf numFmtId="164" fontId="4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indent="2"/>
    </xf>
    <xf numFmtId="164" fontId="5" fillId="0" borderId="0" xfId="0" applyNumberFormat="1" applyFont="1" applyBorder="1" applyAlignment="1">
      <alignment horizontal="center" vertical="top"/>
    </xf>
    <xf numFmtId="0" fontId="3" fillId="0" borderId="0" xfId="0" applyFont="1"/>
    <xf numFmtId="49" fontId="2" fillId="3" borderId="1" xfId="0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49" fontId="2" fillId="4" borderId="1" xfId="0" applyNumberFormat="1" applyFont="1" applyFill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top"/>
    </xf>
    <xf numFmtId="164" fontId="3" fillId="5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4" fontId="2" fillId="2" borderId="1" xfId="0" applyNumberFormat="1" applyFont="1" applyFill="1" applyBorder="1" applyAlignment="1">
      <alignment horizontal="center" vertical="top"/>
    </xf>
    <xf numFmtId="164" fontId="2" fillId="3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164" fontId="7" fillId="5" borderId="1" xfId="0" applyNumberFormat="1" applyFont="1" applyFill="1" applyBorder="1" applyAlignment="1">
      <alignment horizontal="center" vertical="top"/>
    </xf>
    <xf numFmtId="164" fontId="2" fillId="6" borderId="1" xfId="0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0" fontId="3" fillId="7" borderId="0" xfId="0" applyFont="1" applyFill="1" applyBorder="1" applyAlignment="1">
      <alignment vertical="top"/>
    </xf>
    <xf numFmtId="0" fontId="3" fillId="7" borderId="0" xfId="0" applyNumberFormat="1" applyFont="1" applyFill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vertical="center" textRotation="90" wrapText="1"/>
    </xf>
    <xf numFmtId="0" fontId="3" fillId="0" borderId="1" xfId="0" applyFont="1" applyFill="1" applyBorder="1" applyAlignment="1">
      <alignment vertical="center" textRotation="90" wrapText="1"/>
    </xf>
    <xf numFmtId="0" fontId="3" fillId="0" borderId="1" xfId="0" applyFont="1" applyFill="1" applyBorder="1" applyAlignment="1">
      <alignment horizontal="left" vertical="center" textRotation="90" wrapText="1"/>
    </xf>
    <xf numFmtId="0" fontId="3" fillId="8" borderId="1" xfId="0" applyFont="1" applyFill="1" applyBorder="1" applyAlignment="1">
      <alignment vertical="top"/>
    </xf>
    <xf numFmtId="0" fontId="3" fillId="9" borderId="1" xfId="0" applyFont="1" applyFill="1" applyBorder="1" applyAlignment="1">
      <alignment vertical="top"/>
    </xf>
    <xf numFmtId="0" fontId="11" fillId="6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6" borderId="1" xfId="0" applyFont="1" applyFill="1" applyBorder="1" applyAlignment="1">
      <alignment vertical="top"/>
    </xf>
    <xf numFmtId="0" fontId="3" fillId="0" borderId="0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164" fontId="3" fillId="0" borderId="1" xfId="0" applyNumberFormat="1" applyFont="1" applyFill="1" applyBorder="1" applyAlignment="1">
      <alignment vertical="top"/>
    </xf>
    <xf numFmtId="0" fontId="3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164" fontId="3" fillId="0" borderId="0" xfId="0" applyNumberFormat="1" applyFont="1" applyBorder="1" applyAlignment="1">
      <alignment vertical="top"/>
    </xf>
    <xf numFmtId="0" fontId="2" fillId="0" borderId="0" xfId="0" applyFont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64" fontId="5" fillId="0" borderId="0" xfId="0" applyNumberFormat="1" applyFont="1" applyFill="1" applyAlignment="1">
      <alignment vertical="top"/>
    </xf>
    <xf numFmtId="0" fontId="2" fillId="0" borderId="0" xfId="0" applyFont="1"/>
    <xf numFmtId="0" fontId="13" fillId="0" borderId="0" xfId="0" applyFont="1"/>
    <xf numFmtId="0" fontId="5" fillId="0" borderId="0" xfId="0" applyFont="1" applyFill="1" applyBorder="1" applyAlignment="1">
      <alignment vertical="top"/>
    </xf>
    <xf numFmtId="0" fontId="3" fillId="0" borderId="0" xfId="0" applyNumberFormat="1" applyFont="1" applyAlignment="1">
      <alignment horizontal="left" vertical="top"/>
    </xf>
    <xf numFmtId="164" fontId="3" fillId="0" borderId="4" xfId="0" applyNumberFormat="1" applyFont="1" applyFill="1" applyBorder="1" applyAlignment="1">
      <alignment horizontal="center" vertical="top"/>
    </xf>
    <xf numFmtId="164" fontId="3" fillId="0" borderId="5" xfId="0" applyNumberFormat="1" applyFont="1" applyFill="1" applyBorder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164" fontId="3" fillId="0" borderId="6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49" fontId="2" fillId="2" borderId="3" xfId="0" applyNumberFormat="1" applyFont="1" applyFill="1" applyBorder="1" applyAlignment="1">
      <alignment vertical="top"/>
    </xf>
    <xf numFmtId="49" fontId="2" fillId="3" borderId="3" xfId="0" applyNumberFormat="1" applyFont="1" applyFill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3" fillId="0" borderId="7" xfId="0" applyNumberFormat="1" applyFont="1" applyFill="1" applyBorder="1" applyAlignment="1">
      <alignment horizontal="center" vertical="top"/>
    </xf>
    <xf numFmtId="164" fontId="2" fillId="6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164" fontId="15" fillId="0" borderId="1" xfId="0" applyNumberFormat="1" applyFont="1" applyBorder="1" applyAlignment="1">
      <alignment horizontal="center" vertical="top"/>
    </xf>
    <xf numFmtId="164" fontId="15" fillId="5" borderId="1" xfId="0" applyNumberFormat="1" applyFont="1" applyFill="1" applyBorder="1" applyAlignment="1">
      <alignment horizontal="center" vertical="top"/>
    </xf>
    <xf numFmtId="164" fontId="15" fillId="5" borderId="1" xfId="0" applyNumberFormat="1" applyFont="1" applyFill="1" applyBorder="1" applyAlignment="1">
      <alignment horizontal="center" vertical="top" wrapText="1"/>
    </xf>
    <xf numFmtId="164" fontId="15" fillId="0" borderId="1" xfId="0" applyNumberFormat="1" applyFont="1" applyBorder="1" applyAlignment="1">
      <alignment vertical="top"/>
    </xf>
    <xf numFmtId="164" fontId="15" fillId="0" borderId="1" xfId="0" applyNumberFormat="1" applyFont="1" applyFill="1" applyBorder="1" applyAlignment="1">
      <alignment horizontal="center" vertical="top"/>
    </xf>
    <xf numFmtId="164" fontId="15" fillId="0" borderId="1" xfId="0" applyNumberFormat="1" applyFont="1" applyBorder="1" applyAlignment="1">
      <alignment horizontal="left" vertical="top"/>
    </xf>
    <xf numFmtId="0" fontId="15" fillId="0" borderId="1" xfId="0" applyFont="1" applyBorder="1" applyAlignment="1">
      <alignment vertical="top" wrapText="1"/>
    </xf>
    <xf numFmtId="0" fontId="12" fillId="0" borderId="1" xfId="0" applyFont="1" applyBorder="1" applyAlignment="1">
      <alignment wrapText="1"/>
    </xf>
    <xf numFmtId="49" fontId="2" fillId="0" borderId="1" xfId="0" applyNumberFormat="1" applyFont="1" applyFill="1" applyBorder="1" applyAlignment="1">
      <alignment vertical="top"/>
    </xf>
    <xf numFmtId="49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Border="1" applyAlignment="1">
      <alignment vertical="top" textRotation="90"/>
    </xf>
    <xf numFmtId="49" fontId="3" fillId="0" borderId="1" xfId="0" applyNumberFormat="1" applyFont="1" applyFill="1" applyBorder="1" applyAlignment="1">
      <alignment vertical="top"/>
    </xf>
    <xf numFmtId="0" fontId="3" fillId="6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top"/>
    </xf>
    <xf numFmtId="0" fontId="8" fillId="0" borderId="0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 textRotation="90"/>
    </xf>
    <xf numFmtId="49" fontId="2" fillId="3" borderId="4" xfId="0" applyNumberFormat="1" applyFont="1" applyFill="1" applyBorder="1" applyAlignment="1">
      <alignment vertical="top"/>
    </xf>
    <xf numFmtId="49" fontId="2" fillId="3" borderId="4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vertical="top"/>
    </xf>
    <xf numFmtId="49" fontId="2" fillId="0" borderId="1" xfId="0" applyNumberFormat="1" applyFont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16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vertical="top"/>
    </xf>
    <xf numFmtId="0" fontId="3" fillId="8" borderId="6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top"/>
    </xf>
    <xf numFmtId="0" fontId="3" fillId="10" borderId="1" xfId="0" applyFont="1" applyFill="1" applyBorder="1" applyAlignment="1">
      <alignment vertical="top"/>
    </xf>
    <xf numFmtId="0" fontId="3" fillId="11" borderId="1" xfId="0" applyFont="1" applyFill="1" applyBorder="1" applyAlignment="1">
      <alignment vertical="top"/>
    </xf>
    <xf numFmtId="0" fontId="1" fillId="2" borderId="1" xfId="1" applyBorder="1" applyAlignment="1">
      <alignment vertical="top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textRotation="90"/>
    </xf>
    <xf numFmtId="49" fontId="2" fillId="0" borderId="1" xfId="0" applyNumberFormat="1" applyFont="1" applyFill="1" applyBorder="1" applyAlignment="1">
      <alignment horizontal="center" vertical="top" wrapText="1"/>
    </xf>
    <xf numFmtId="0" fontId="1" fillId="2" borderId="1" xfId="1" applyBorder="1" applyAlignment="1">
      <alignment horizontal="left" vertical="center"/>
    </xf>
    <xf numFmtId="0" fontId="3" fillId="6" borderId="6" xfId="0" applyFont="1" applyFill="1" applyBorder="1" applyAlignment="1">
      <alignment vertical="top"/>
    </xf>
    <xf numFmtId="0" fontId="3" fillId="12" borderId="1" xfId="0" applyFont="1" applyFill="1" applyBorder="1" applyAlignment="1">
      <alignment vertical="top"/>
    </xf>
    <xf numFmtId="0" fontId="7" fillId="0" borderId="3" xfId="0" applyFont="1" applyBorder="1" applyAlignment="1">
      <alignment horizontal="left" vertical="top" wrapText="1"/>
    </xf>
    <xf numFmtId="164" fontId="3" fillId="0" borderId="0" xfId="0" applyNumberFormat="1" applyFont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164" fontId="15" fillId="0" borderId="2" xfId="0" applyNumberFormat="1" applyFont="1" applyFill="1" applyBorder="1" applyAlignment="1">
      <alignment horizontal="center" vertical="top"/>
    </xf>
    <xf numFmtId="164" fontId="20" fillId="0" borderId="1" xfId="0" applyNumberFormat="1" applyFont="1" applyBorder="1" applyAlignment="1">
      <alignment horizontal="center" vertical="top" wrapText="1"/>
    </xf>
    <xf numFmtId="164" fontId="15" fillId="0" borderId="8" xfId="0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 textRotation="90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2" fontId="3" fillId="0" borderId="6" xfId="0" applyNumberFormat="1" applyFont="1" applyFill="1" applyBorder="1" applyAlignment="1">
      <alignment vertical="top" wrapText="1"/>
    </xf>
    <xf numFmtId="49" fontId="2" fillId="3" borderId="5" xfId="0" applyNumberFormat="1" applyFont="1" applyFill="1" applyBorder="1" applyAlignment="1">
      <alignment vertical="top"/>
    </xf>
    <xf numFmtId="164" fontId="2" fillId="0" borderId="1" xfId="0" applyNumberFormat="1" applyFont="1" applyFill="1" applyBorder="1" applyAlignment="1">
      <alignment horizontal="center" vertical="top" wrapText="1"/>
    </xf>
    <xf numFmtId="164" fontId="2" fillId="0" borderId="6" xfId="0" applyNumberFormat="1" applyFont="1" applyFill="1" applyBorder="1" applyAlignment="1">
      <alignment horizontal="center" vertical="top" wrapText="1"/>
    </xf>
    <xf numFmtId="0" fontId="18" fillId="0" borderId="0" xfId="0" applyFont="1" applyAlignment="1">
      <alignment horizontal="left" vertical="top"/>
    </xf>
    <xf numFmtId="0" fontId="18" fillId="0" borderId="0" xfId="0" applyFont="1" applyBorder="1" applyAlignment="1">
      <alignment horizontal="left" vertical="top" wrapText="1"/>
    </xf>
    <xf numFmtId="165" fontId="3" fillId="0" borderId="6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49" fontId="2" fillId="3" borderId="1" xfId="0" applyNumberFormat="1" applyFont="1" applyFill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textRotation="90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vertical="top"/>
    </xf>
    <xf numFmtId="0" fontId="2" fillId="0" borderId="9" xfId="0" applyFont="1" applyFill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center" vertical="top" wrapText="1"/>
    </xf>
    <xf numFmtId="165" fontId="3" fillId="0" borderId="1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top"/>
    </xf>
    <xf numFmtId="0" fontId="2" fillId="6" borderId="1" xfId="0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textRotation="90" wrapText="1"/>
    </xf>
    <xf numFmtId="49" fontId="2" fillId="4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2" fillId="6" borderId="4" xfId="0" applyFont="1" applyFill="1" applyBorder="1" applyAlignment="1">
      <alignment horizontal="left" wrapText="1"/>
    </xf>
    <xf numFmtId="0" fontId="2" fillId="6" borderId="8" xfId="0" applyFont="1" applyFill="1" applyBorder="1" applyAlignment="1">
      <alignment horizontal="left" wrapText="1"/>
    </xf>
    <xf numFmtId="0" fontId="2" fillId="6" borderId="11" xfId="0" applyFont="1" applyFill="1" applyBorder="1" applyAlignment="1">
      <alignment horizontal="left" wrapText="1"/>
    </xf>
    <xf numFmtId="164" fontId="5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center" vertical="top"/>
    </xf>
    <xf numFmtId="0" fontId="10" fillId="4" borderId="2" xfId="0" applyFont="1" applyFill="1" applyBorder="1" applyAlignment="1">
      <alignment horizontal="left" vertical="top" wrapText="1"/>
    </xf>
    <xf numFmtId="0" fontId="10" fillId="4" borderId="12" xfId="0" applyFont="1" applyFill="1" applyBorder="1" applyAlignment="1">
      <alignment horizontal="left" vertical="top" wrapText="1"/>
    </xf>
    <xf numFmtId="0" fontId="10" fillId="4" borderId="9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top"/>
    </xf>
    <xf numFmtId="0" fontId="2" fillId="6" borderId="2" xfId="0" applyFont="1" applyFill="1" applyBorder="1" applyAlignment="1">
      <alignment horizontal="right" vertical="top" wrapText="1"/>
    </xf>
    <xf numFmtId="0" fontId="2" fillId="6" borderId="12" xfId="0" applyFont="1" applyFill="1" applyBorder="1" applyAlignment="1">
      <alignment horizontal="right" vertical="top" wrapText="1"/>
    </xf>
    <xf numFmtId="0" fontId="2" fillId="6" borderId="9" xfId="0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textRotation="90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top" textRotation="90" wrapText="1"/>
    </xf>
    <xf numFmtId="49" fontId="3" fillId="0" borderId="6" xfId="0" applyNumberFormat="1" applyFont="1" applyFill="1" applyBorder="1" applyAlignment="1">
      <alignment horizontal="center" vertical="top" textRotation="90" wrapText="1"/>
    </xf>
    <xf numFmtId="49" fontId="3" fillId="0" borderId="3" xfId="0" applyNumberFormat="1" applyFont="1" applyFill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indent="2"/>
    </xf>
    <xf numFmtId="49" fontId="2" fillId="3" borderId="1" xfId="0" applyNumberFormat="1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/>
    </xf>
    <xf numFmtId="49" fontId="2" fillId="0" borderId="1" xfId="0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 textRotation="90" wrapText="1"/>
    </xf>
    <xf numFmtId="0" fontId="3" fillId="0" borderId="2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12" xfId="0" applyFont="1" applyFill="1" applyBorder="1" applyAlignment="1">
      <alignment horizontal="left" vertical="top" wrapText="1"/>
    </xf>
    <xf numFmtId="0" fontId="2" fillId="6" borderId="9" xfId="0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/>
    </xf>
    <xf numFmtId="0" fontId="1" fillId="0" borderId="1" xfId="1" applyFill="1" applyBorder="1" applyAlignment="1">
      <alignment vertical="top"/>
    </xf>
    <xf numFmtId="164" fontId="3" fillId="0" borderId="1" xfId="0" applyNumberFormat="1" applyFont="1" applyFill="1" applyBorder="1" applyAlignment="1">
      <alignment horizontal="center" vertical="top" wrapText="1"/>
    </xf>
  </cellXfs>
  <cellStyles count="2">
    <cellStyle name="Geras" xfId="1" builtinId="26"/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S84"/>
  <sheetViews>
    <sheetView tabSelected="1" view="pageBreakPreview" topLeftCell="AH13" zoomScaleNormal="100" zoomScaleSheetLayoutView="100" workbookViewId="0">
      <pane ySplit="9" topLeftCell="A52" activePane="bottomLeft" state="frozen"/>
      <selection activeCell="A13" sqref="A13"/>
      <selection pane="bottomLeft" activeCell="BZ58" sqref="BZ58"/>
    </sheetView>
  </sheetViews>
  <sheetFormatPr defaultColWidth="9.140625" defaultRowHeight="12" x14ac:dyDescent="0.2"/>
  <cols>
    <col min="1" max="1" width="3.140625" style="43" customWidth="1"/>
    <col min="2" max="2" width="2.5703125" style="43" customWidth="1"/>
    <col min="3" max="3" width="3.140625" style="43" customWidth="1"/>
    <col min="4" max="4" width="17" style="43" customWidth="1"/>
    <col min="5" max="5" width="3.7109375" style="43" customWidth="1"/>
    <col min="6" max="6" width="3.5703125" style="45" customWidth="1"/>
    <col min="7" max="7" width="3.7109375" style="43" customWidth="1"/>
    <col min="8" max="8" width="6" style="43" customWidth="1"/>
    <col min="9" max="9" width="6.85546875" style="43" customWidth="1"/>
    <col min="10" max="10" width="3.28515625" style="43" customWidth="1"/>
    <col min="11" max="11" width="5.28515625" style="43" customWidth="1"/>
    <col min="12" max="12" width="6.42578125" style="43" bestFit="1" customWidth="1"/>
    <col min="13" max="15" width="5.140625" style="43" customWidth="1"/>
    <col min="16" max="17" width="3.7109375" style="43" customWidth="1"/>
    <col min="18" max="18" width="4.5703125" style="43" bestFit="1" customWidth="1"/>
    <col min="19" max="19" width="3.7109375" style="43" customWidth="1"/>
    <col min="20" max="20" width="6.28515625" style="43" customWidth="1"/>
    <col min="21" max="21" width="6.5703125" style="43" customWidth="1"/>
    <col min="22" max="22" width="5.28515625" style="43" customWidth="1"/>
    <col min="23" max="23" width="5.5703125" style="43" customWidth="1"/>
    <col min="24" max="27" width="0" style="43" hidden="1" customWidth="1"/>
    <col min="28" max="28" width="4" style="43" bestFit="1" customWidth="1"/>
    <col min="29" max="29" width="6.28515625" style="43" bestFit="1" customWidth="1"/>
    <col min="30" max="30" width="3.140625" style="43" bestFit="1" customWidth="1"/>
    <col min="31" max="31" width="5.42578125" style="43" bestFit="1" customWidth="1"/>
    <col min="32" max="32" width="7.28515625" style="43" customWidth="1"/>
    <col min="33" max="33" width="5.5703125" style="43" customWidth="1"/>
    <col min="34" max="34" width="5.42578125" style="43" bestFit="1" customWidth="1"/>
    <col min="35" max="35" width="4.85546875" style="43" customWidth="1"/>
    <col min="36" max="36" width="4.42578125" style="43" customWidth="1"/>
    <col min="37" max="37" width="5.140625" style="43" customWidth="1"/>
    <col min="38" max="38" width="5.28515625" style="43" customWidth="1"/>
    <col min="39" max="39" width="5.85546875" style="43" customWidth="1"/>
    <col min="40" max="40" width="7.7109375" style="43" bestFit="1" customWidth="1"/>
    <col min="41" max="41" width="6.28515625" style="43" bestFit="1" customWidth="1"/>
    <col min="42" max="42" width="5.5703125" style="43" bestFit="1" customWidth="1"/>
    <col min="43" max="43" width="6.42578125" style="43" customWidth="1"/>
    <col min="44" max="44" width="4" style="43" bestFit="1" customWidth="1"/>
    <col min="45" max="45" width="5.42578125" style="43" bestFit="1" customWidth="1"/>
    <col min="46" max="46" width="3.140625" style="27" bestFit="1" customWidth="1"/>
    <col min="47" max="47" width="5.42578125" style="27" bestFit="1" customWidth="1"/>
    <col min="48" max="48" width="6.28515625" style="27" bestFit="1" customWidth="1"/>
    <col min="49" max="49" width="5.42578125" style="27" bestFit="1" customWidth="1"/>
    <col min="50" max="51" width="4.140625" style="27" customWidth="1"/>
    <col min="52" max="52" width="3.5703125" style="27" customWidth="1"/>
    <col min="53" max="53" width="3.28515625" style="27" bestFit="1" customWidth="1"/>
    <col min="54" max="54" width="5.5703125" style="27" bestFit="1" customWidth="1"/>
    <col min="55" max="55" width="5.42578125" style="27" customWidth="1"/>
    <col min="56" max="56" width="7.7109375" style="27" bestFit="1" customWidth="1"/>
    <col min="57" max="57" width="6.28515625" style="27" bestFit="1" customWidth="1"/>
    <col min="58" max="58" width="5.140625" style="27" customWidth="1"/>
    <col min="59" max="59" width="6.7109375" style="27" customWidth="1"/>
    <col min="60" max="60" width="4" style="27" bestFit="1" customWidth="1"/>
    <col min="61" max="61" width="5.42578125" style="27" bestFit="1" customWidth="1"/>
    <col min="62" max="62" width="4.28515625" style="27" customWidth="1"/>
    <col min="63" max="63" width="5.5703125" style="27" bestFit="1" customWidth="1"/>
    <col min="64" max="64" width="6.28515625" style="27" customWidth="1"/>
    <col min="65" max="66" width="5.42578125" style="27" bestFit="1" customWidth="1"/>
    <col min="67" max="67" width="5.140625" style="27" customWidth="1"/>
    <col min="68" max="68" width="4" style="27" customWidth="1"/>
    <col min="69" max="69" width="3" style="27" bestFit="1" customWidth="1"/>
    <col min="70" max="70" width="5.5703125" style="27" bestFit="1" customWidth="1"/>
    <col min="71" max="71" width="5.42578125" style="27" bestFit="1" customWidth="1"/>
    <col min="72" max="72" width="7.7109375" style="27" bestFit="1" customWidth="1"/>
    <col min="73" max="73" width="6.28515625" style="27" bestFit="1" customWidth="1"/>
    <col min="74" max="74" width="5.5703125" style="27" bestFit="1" customWidth="1"/>
    <col min="75" max="75" width="4.7109375" style="27" customWidth="1"/>
    <col min="76" max="76" width="13.42578125" style="27" customWidth="1"/>
    <col min="77" max="77" width="8.28515625" style="27" bestFit="1" customWidth="1"/>
    <col min="78" max="78" width="12.85546875" style="27" customWidth="1"/>
    <col min="79" max="79" width="8.28515625" style="27" bestFit="1" customWidth="1"/>
    <col min="80" max="16384" width="9.140625" style="27"/>
  </cols>
  <sheetData>
    <row r="7" spans="1:79" s="25" customFormat="1" ht="12.75" customHeight="1" x14ac:dyDescent="0.2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</row>
    <row r="8" spans="1:79" s="95" customFormat="1" ht="41.25" customHeight="1" x14ac:dyDescent="0.2">
      <c r="A8" s="92"/>
      <c r="B8" s="92"/>
      <c r="C8" s="92"/>
      <c r="D8" s="92"/>
      <c r="E8" s="92"/>
      <c r="F8" s="92"/>
      <c r="G8" s="93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CA8" s="94"/>
    </row>
    <row r="9" spans="1:79" s="95" customFormat="1" ht="12.75" x14ac:dyDescent="0.2">
      <c r="A9" s="149" t="s">
        <v>91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</row>
    <row r="10" spans="1:79" s="95" customFormat="1" ht="23.25" customHeight="1" x14ac:dyDescent="0.2">
      <c r="A10" s="150" t="s">
        <v>57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  <c r="BI10" s="151"/>
      <c r="BJ10" s="151"/>
      <c r="BK10" s="151"/>
      <c r="BL10" s="151"/>
      <c r="BM10" s="151"/>
      <c r="BN10" s="151"/>
      <c r="BO10" s="151"/>
      <c r="BP10" s="151"/>
      <c r="BQ10" s="151"/>
      <c r="BR10" s="151"/>
      <c r="BS10" s="151"/>
      <c r="BT10" s="151"/>
      <c r="BU10" s="151"/>
      <c r="BV10" s="151"/>
      <c r="BW10" s="151"/>
      <c r="BX10" s="151"/>
      <c r="BY10" s="151"/>
      <c r="BZ10" s="151"/>
      <c r="CA10" s="151"/>
    </row>
    <row r="11" spans="1:79" s="25" customFormat="1" ht="12.75" customHeight="1" x14ac:dyDescent="0.2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</row>
    <row r="12" spans="1:79" s="25" customFormat="1" ht="15.75" x14ac:dyDescent="0.2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2"/>
      <c r="BZ12" s="126" t="s">
        <v>55</v>
      </c>
    </row>
    <row r="13" spans="1:79" s="25" customFormat="1" ht="12.75" customHeight="1" x14ac:dyDescent="0.2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</row>
    <row r="14" spans="1:79" s="25" customFormat="1" ht="12.75" customHeight="1" x14ac:dyDescent="0.2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127" t="s">
        <v>70</v>
      </c>
    </row>
    <row r="15" spans="1:79" s="25" customFormat="1" ht="12.75" customHeight="1" x14ac:dyDescent="0.2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</row>
    <row r="16" spans="1:79" s="25" customFormat="1" x14ac:dyDescent="0.2">
      <c r="F16" s="26"/>
    </row>
    <row r="17" spans="1:253" s="39" customFormat="1" ht="12" customHeight="1" x14ac:dyDescent="0.2">
      <c r="A17" s="157" t="s">
        <v>0</v>
      </c>
      <c r="B17" s="157" t="s">
        <v>1</v>
      </c>
      <c r="C17" s="157" t="s">
        <v>2</v>
      </c>
      <c r="D17" s="194" t="s">
        <v>3</v>
      </c>
      <c r="E17" s="157" t="s">
        <v>4</v>
      </c>
      <c r="F17" s="202" t="s">
        <v>5</v>
      </c>
      <c r="G17" s="157" t="s">
        <v>6</v>
      </c>
      <c r="H17" s="193">
        <v>2014</v>
      </c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81"/>
      <c r="Y17" s="81"/>
      <c r="Z17" s="81"/>
      <c r="AA17" s="81"/>
      <c r="AB17" s="206">
        <v>2015</v>
      </c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8"/>
      <c r="AR17" s="206">
        <v>2016</v>
      </c>
      <c r="AS17" s="207"/>
      <c r="AT17" s="207"/>
      <c r="AU17" s="207"/>
      <c r="AV17" s="207"/>
      <c r="AW17" s="207"/>
      <c r="AX17" s="207"/>
      <c r="AY17" s="207"/>
      <c r="AZ17" s="207"/>
      <c r="BA17" s="207"/>
      <c r="BB17" s="207"/>
      <c r="BC17" s="207"/>
      <c r="BD17" s="207"/>
      <c r="BE17" s="207"/>
      <c r="BF17" s="207"/>
      <c r="BG17" s="208"/>
      <c r="BH17" s="206">
        <v>2017</v>
      </c>
      <c r="BI17" s="207"/>
      <c r="BJ17" s="207"/>
      <c r="BK17" s="207"/>
      <c r="BL17" s="207"/>
      <c r="BM17" s="207"/>
      <c r="BN17" s="207"/>
      <c r="BO17" s="207"/>
      <c r="BP17" s="207"/>
      <c r="BQ17" s="207"/>
      <c r="BR17" s="207"/>
      <c r="BS17" s="207"/>
      <c r="BT17" s="207"/>
      <c r="BU17" s="207"/>
      <c r="BV17" s="207"/>
      <c r="BW17" s="208"/>
      <c r="BX17" s="193" t="s">
        <v>22</v>
      </c>
      <c r="BY17" s="193"/>
      <c r="BZ17" s="193"/>
      <c r="CA17" s="193"/>
      <c r="CB17" s="193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</row>
    <row r="18" spans="1:253" s="39" customFormat="1" ht="36.75" customHeight="1" x14ac:dyDescent="0.2">
      <c r="A18" s="157"/>
      <c r="B18" s="157"/>
      <c r="C18" s="157"/>
      <c r="D18" s="194"/>
      <c r="E18" s="157"/>
      <c r="F18" s="202"/>
      <c r="G18" s="157"/>
      <c r="H18" s="159" t="s">
        <v>21</v>
      </c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4" t="s">
        <v>25</v>
      </c>
      <c r="U18" s="154"/>
      <c r="V18" s="154"/>
      <c r="W18" s="154"/>
      <c r="X18" s="154" t="s">
        <v>7</v>
      </c>
      <c r="Y18" s="154"/>
      <c r="Z18" s="154"/>
      <c r="AA18" s="154"/>
      <c r="AB18" s="159" t="s">
        <v>21</v>
      </c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215" t="s">
        <v>78</v>
      </c>
      <c r="AO18" s="216"/>
      <c r="AP18" s="216"/>
      <c r="AQ18" s="217"/>
      <c r="AR18" s="212" t="s">
        <v>21</v>
      </c>
      <c r="AS18" s="213"/>
      <c r="AT18" s="213"/>
      <c r="AU18" s="213"/>
      <c r="AV18" s="213"/>
      <c r="AW18" s="213"/>
      <c r="AX18" s="213"/>
      <c r="AY18" s="213"/>
      <c r="AZ18" s="213"/>
      <c r="BA18" s="213"/>
      <c r="BB18" s="213"/>
      <c r="BC18" s="213"/>
      <c r="BD18" s="215" t="s">
        <v>26</v>
      </c>
      <c r="BE18" s="216"/>
      <c r="BF18" s="216"/>
      <c r="BG18" s="217"/>
      <c r="BH18" s="212" t="s">
        <v>21</v>
      </c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4"/>
      <c r="BT18" s="215" t="s">
        <v>26</v>
      </c>
      <c r="BU18" s="216"/>
      <c r="BV18" s="216"/>
      <c r="BW18" s="217"/>
      <c r="BX18" s="210" t="s">
        <v>23</v>
      </c>
      <c r="BY18" s="209" t="s">
        <v>24</v>
      </c>
      <c r="BZ18" s="209"/>
      <c r="CA18" s="209"/>
      <c r="CB18" s="209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</row>
    <row r="19" spans="1:253" s="39" customFormat="1" ht="23.25" customHeight="1" x14ac:dyDescent="0.2">
      <c r="A19" s="157"/>
      <c r="B19" s="157"/>
      <c r="C19" s="157"/>
      <c r="D19" s="194"/>
      <c r="E19" s="157"/>
      <c r="F19" s="202"/>
      <c r="G19" s="157"/>
      <c r="H19" s="159" t="s">
        <v>17</v>
      </c>
      <c r="I19" s="159"/>
      <c r="J19" s="159"/>
      <c r="K19" s="159"/>
      <c r="L19" s="212" t="s">
        <v>18</v>
      </c>
      <c r="M19" s="213"/>
      <c r="N19" s="213"/>
      <c r="O19" s="214"/>
      <c r="P19" s="160" t="s">
        <v>19</v>
      </c>
      <c r="Q19" s="159" t="s">
        <v>20</v>
      </c>
      <c r="R19" s="159"/>
      <c r="S19" s="159"/>
      <c r="T19" s="160" t="s">
        <v>8</v>
      </c>
      <c r="U19" s="161" t="s">
        <v>9</v>
      </c>
      <c r="V19" s="161"/>
      <c r="W19" s="162" t="s">
        <v>10</v>
      </c>
      <c r="X19" s="160" t="s">
        <v>8</v>
      </c>
      <c r="Y19" s="161" t="s">
        <v>9</v>
      </c>
      <c r="Z19" s="161"/>
      <c r="AA19" s="162" t="s">
        <v>10</v>
      </c>
      <c r="AB19" s="159" t="s">
        <v>17</v>
      </c>
      <c r="AC19" s="159"/>
      <c r="AD19" s="159"/>
      <c r="AE19" s="159"/>
      <c r="AF19" s="203" t="s">
        <v>18</v>
      </c>
      <c r="AG19" s="204"/>
      <c r="AH19" s="204"/>
      <c r="AI19" s="205"/>
      <c r="AJ19" s="160" t="s">
        <v>19</v>
      </c>
      <c r="AK19" s="159" t="s">
        <v>20</v>
      </c>
      <c r="AL19" s="159"/>
      <c r="AM19" s="159"/>
      <c r="AN19" s="160" t="s">
        <v>8</v>
      </c>
      <c r="AO19" s="161" t="s">
        <v>9</v>
      </c>
      <c r="AP19" s="161"/>
      <c r="AQ19" s="162" t="s">
        <v>10</v>
      </c>
      <c r="AR19" s="159" t="s">
        <v>17</v>
      </c>
      <c r="AS19" s="159"/>
      <c r="AT19" s="159"/>
      <c r="AU19" s="159"/>
      <c r="AV19" s="212" t="s">
        <v>18</v>
      </c>
      <c r="AW19" s="213"/>
      <c r="AX19" s="213"/>
      <c r="AY19" s="214"/>
      <c r="AZ19" s="160" t="s">
        <v>19</v>
      </c>
      <c r="BA19" s="159" t="s">
        <v>20</v>
      </c>
      <c r="BB19" s="159"/>
      <c r="BC19" s="159"/>
      <c r="BD19" s="160" t="s">
        <v>8</v>
      </c>
      <c r="BE19" s="161" t="s">
        <v>9</v>
      </c>
      <c r="BF19" s="161"/>
      <c r="BG19" s="162" t="s">
        <v>10</v>
      </c>
      <c r="BH19" s="159" t="s">
        <v>17</v>
      </c>
      <c r="BI19" s="159"/>
      <c r="BJ19" s="159"/>
      <c r="BK19" s="159"/>
      <c r="BL19" s="212" t="s">
        <v>18</v>
      </c>
      <c r="BM19" s="213"/>
      <c r="BN19" s="213"/>
      <c r="BO19" s="214"/>
      <c r="BP19" s="160" t="s">
        <v>19</v>
      </c>
      <c r="BQ19" s="159" t="s">
        <v>20</v>
      </c>
      <c r="BR19" s="159"/>
      <c r="BS19" s="159"/>
      <c r="BT19" s="160" t="s">
        <v>8</v>
      </c>
      <c r="BU19" s="161" t="s">
        <v>9</v>
      </c>
      <c r="BV19" s="161"/>
      <c r="BW19" s="162" t="s">
        <v>10</v>
      </c>
      <c r="BX19" s="211"/>
      <c r="BY19" s="98">
        <v>2014</v>
      </c>
      <c r="BZ19" s="98">
        <v>2015</v>
      </c>
      <c r="CA19" s="98">
        <v>2016</v>
      </c>
      <c r="CB19" s="60">
        <v>2017</v>
      </c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</row>
    <row r="20" spans="1:253" s="39" customFormat="1" ht="100.7" customHeight="1" x14ac:dyDescent="0.2">
      <c r="A20" s="157"/>
      <c r="B20" s="157"/>
      <c r="C20" s="157"/>
      <c r="D20" s="194"/>
      <c r="E20" s="157"/>
      <c r="F20" s="202"/>
      <c r="G20" s="157"/>
      <c r="H20" s="29" t="s">
        <v>64</v>
      </c>
      <c r="I20" s="29" t="s">
        <v>31</v>
      </c>
      <c r="J20" s="33" t="s">
        <v>32</v>
      </c>
      <c r="K20" s="33" t="s">
        <v>33</v>
      </c>
      <c r="L20" s="33" t="s">
        <v>65</v>
      </c>
      <c r="M20" s="33" t="s">
        <v>34</v>
      </c>
      <c r="N20" s="33" t="s">
        <v>35</v>
      </c>
      <c r="O20" s="33" t="s">
        <v>59</v>
      </c>
      <c r="P20" s="160"/>
      <c r="Q20" s="29" t="s">
        <v>61</v>
      </c>
      <c r="R20" s="29" t="s">
        <v>62</v>
      </c>
      <c r="S20" s="29" t="s">
        <v>60</v>
      </c>
      <c r="T20" s="160"/>
      <c r="U20" s="33" t="s">
        <v>8</v>
      </c>
      <c r="V20" s="34" t="s">
        <v>11</v>
      </c>
      <c r="W20" s="162"/>
      <c r="X20" s="160"/>
      <c r="Y20" s="29" t="s">
        <v>8</v>
      </c>
      <c r="Z20" s="30" t="s">
        <v>11</v>
      </c>
      <c r="AA20" s="162"/>
      <c r="AB20" s="29" t="s">
        <v>64</v>
      </c>
      <c r="AC20" s="29" t="s">
        <v>31</v>
      </c>
      <c r="AD20" s="33" t="s">
        <v>32</v>
      </c>
      <c r="AE20" s="33" t="s">
        <v>33</v>
      </c>
      <c r="AF20" s="33" t="s">
        <v>65</v>
      </c>
      <c r="AG20" s="33" t="s">
        <v>34</v>
      </c>
      <c r="AH20" s="33" t="s">
        <v>35</v>
      </c>
      <c r="AI20" s="33" t="s">
        <v>59</v>
      </c>
      <c r="AJ20" s="160"/>
      <c r="AK20" s="29" t="s">
        <v>61</v>
      </c>
      <c r="AL20" s="29" t="s">
        <v>62</v>
      </c>
      <c r="AM20" s="29" t="s">
        <v>60</v>
      </c>
      <c r="AN20" s="160"/>
      <c r="AO20" s="29" t="s">
        <v>8</v>
      </c>
      <c r="AP20" s="35" t="s">
        <v>11</v>
      </c>
      <c r="AQ20" s="162"/>
      <c r="AR20" s="29" t="s">
        <v>64</v>
      </c>
      <c r="AS20" s="29" t="s">
        <v>31</v>
      </c>
      <c r="AT20" s="33" t="s">
        <v>32</v>
      </c>
      <c r="AU20" s="33" t="s">
        <v>33</v>
      </c>
      <c r="AV20" s="33" t="s">
        <v>65</v>
      </c>
      <c r="AW20" s="33" t="s">
        <v>34</v>
      </c>
      <c r="AX20" s="33" t="s">
        <v>35</v>
      </c>
      <c r="AY20" s="33" t="s">
        <v>59</v>
      </c>
      <c r="AZ20" s="160"/>
      <c r="BA20" s="29" t="s">
        <v>61</v>
      </c>
      <c r="BB20" s="29" t="s">
        <v>62</v>
      </c>
      <c r="BC20" s="29" t="s">
        <v>60</v>
      </c>
      <c r="BD20" s="160"/>
      <c r="BE20" s="29" t="s">
        <v>8</v>
      </c>
      <c r="BF20" s="35" t="s">
        <v>11</v>
      </c>
      <c r="BG20" s="162"/>
      <c r="BH20" s="29" t="s">
        <v>64</v>
      </c>
      <c r="BI20" s="29" t="s">
        <v>31</v>
      </c>
      <c r="BJ20" s="33" t="s">
        <v>32</v>
      </c>
      <c r="BK20" s="33" t="s">
        <v>33</v>
      </c>
      <c r="BL20" s="33" t="s">
        <v>65</v>
      </c>
      <c r="BM20" s="33" t="s">
        <v>34</v>
      </c>
      <c r="BN20" s="33" t="s">
        <v>35</v>
      </c>
      <c r="BO20" s="33" t="s">
        <v>59</v>
      </c>
      <c r="BP20" s="160"/>
      <c r="BQ20" s="29" t="s">
        <v>61</v>
      </c>
      <c r="BR20" s="29" t="s">
        <v>62</v>
      </c>
      <c r="BS20" s="29" t="s">
        <v>60</v>
      </c>
      <c r="BT20" s="160"/>
      <c r="BU20" s="29" t="s">
        <v>8</v>
      </c>
      <c r="BV20" s="35" t="s">
        <v>11</v>
      </c>
      <c r="BW20" s="162"/>
      <c r="BX20" s="99"/>
      <c r="BY20" s="32"/>
      <c r="BZ20" s="32"/>
      <c r="CA20" s="32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</row>
    <row r="21" spans="1:253" ht="16.5" customHeight="1" x14ac:dyDescent="0.2">
      <c r="A21" s="169" t="s">
        <v>58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1"/>
      <c r="BW21" s="96"/>
      <c r="BX21" s="36"/>
      <c r="BY21" s="36"/>
      <c r="BZ21" s="36"/>
      <c r="CA21" s="100"/>
      <c r="CB21" s="100"/>
    </row>
    <row r="22" spans="1:253" ht="15" customHeight="1" x14ac:dyDescent="0.2">
      <c r="A22" s="7" t="s">
        <v>12</v>
      </c>
      <c r="B22" s="172" t="s">
        <v>97</v>
      </c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AL22" s="173"/>
      <c r="AM22" s="173"/>
      <c r="AN22" s="173"/>
      <c r="AO22" s="173"/>
      <c r="AP22" s="173"/>
      <c r="AQ22" s="173"/>
      <c r="AR22" s="173"/>
      <c r="AS22" s="173"/>
      <c r="AT22" s="173"/>
      <c r="AU22" s="173"/>
      <c r="AV22" s="173"/>
      <c r="AW22" s="173"/>
      <c r="AX22" s="173"/>
      <c r="AY22" s="173"/>
      <c r="AZ22" s="173"/>
      <c r="BA22" s="173"/>
      <c r="BB22" s="173"/>
      <c r="BC22" s="173"/>
      <c r="BD22" s="173"/>
      <c r="BE22" s="173"/>
      <c r="BF22" s="173"/>
      <c r="BG22" s="173"/>
      <c r="BH22" s="173"/>
      <c r="BI22" s="173"/>
      <c r="BJ22" s="173"/>
      <c r="BK22" s="173"/>
      <c r="BL22" s="173"/>
      <c r="BM22" s="173"/>
      <c r="BN22" s="173"/>
      <c r="BO22" s="173"/>
      <c r="BP22" s="173"/>
      <c r="BQ22" s="173"/>
      <c r="BR22" s="173"/>
      <c r="BS22" s="173"/>
      <c r="BT22" s="173"/>
      <c r="BU22" s="173"/>
      <c r="BV22" s="173"/>
      <c r="BW22" s="174"/>
      <c r="BX22" s="37"/>
      <c r="BY22" s="37"/>
      <c r="BZ22" s="37"/>
      <c r="CA22" s="37"/>
      <c r="CB22" s="101"/>
    </row>
    <row r="23" spans="1:253" ht="15.75" customHeight="1" x14ac:dyDescent="0.2">
      <c r="A23" s="8" t="s">
        <v>12</v>
      </c>
      <c r="B23" s="9" t="s">
        <v>12</v>
      </c>
      <c r="C23" s="218" t="s">
        <v>98</v>
      </c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219"/>
      <c r="BD23" s="219"/>
      <c r="BE23" s="219"/>
      <c r="BF23" s="219"/>
      <c r="BG23" s="219"/>
      <c r="BH23" s="219"/>
      <c r="BI23" s="219"/>
      <c r="BJ23" s="219"/>
      <c r="BK23" s="219"/>
      <c r="BL23" s="219"/>
      <c r="BM23" s="219"/>
      <c r="BN23" s="219"/>
      <c r="BO23" s="219"/>
      <c r="BP23" s="219"/>
      <c r="BQ23" s="219"/>
      <c r="BR23" s="219"/>
      <c r="BS23" s="219"/>
      <c r="BT23" s="219"/>
      <c r="BU23" s="219"/>
      <c r="BV23" s="219"/>
      <c r="BW23" s="220"/>
      <c r="BX23" s="38"/>
      <c r="BY23" s="38"/>
      <c r="BZ23" s="38"/>
      <c r="CA23" s="40"/>
      <c r="CB23" s="102"/>
    </row>
    <row r="24" spans="1:253" ht="24" x14ac:dyDescent="0.2">
      <c r="A24" s="8" t="s">
        <v>12</v>
      </c>
      <c r="B24" s="9" t="s">
        <v>12</v>
      </c>
      <c r="C24" s="105" t="s">
        <v>12</v>
      </c>
      <c r="D24" s="97" t="s">
        <v>63</v>
      </c>
      <c r="E24" s="191" t="s">
        <v>28</v>
      </c>
      <c r="F24" s="189" t="s">
        <v>30</v>
      </c>
      <c r="G24" s="191" t="s">
        <v>37</v>
      </c>
      <c r="H24" s="97"/>
      <c r="I24" s="97"/>
      <c r="J24" s="97"/>
      <c r="K24" s="97"/>
      <c r="L24" s="124">
        <f>SUM(L25:L29)</f>
        <v>249.9</v>
      </c>
      <c r="M24" s="124"/>
      <c r="N24" s="124"/>
      <c r="O24" s="124"/>
      <c r="P24" s="124"/>
      <c r="Q24" s="124"/>
      <c r="R24" s="124"/>
      <c r="S24" s="124"/>
      <c r="T24" s="124">
        <f t="shared" ref="T24:AA24" si="0">SUM(T25:T29)</f>
        <v>249.9</v>
      </c>
      <c r="U24" s="124">
        <f t="shared" si="0"/>
        <v>249.9</v>
      </c>
      <c r="V24" s="124">
        <f t="shared" si="0"/>
        <v>0</v>
      </c>
      <c r="W24" s="124">
        <f t="shared" si="0"/>
        <v>0</v>
      </c>
      <c r="X24" s="124">
        <f t="shared" si="0"/>
        <v>0</v>
      </c>
      <c r="Y24" s="124">
        <f t="shared" si="0"/>
        <v>0</v>
      </c>
      <c r="Z24" s="124">
        <f t="shared" si="0"/>
        <v>0</v>
      </c>
      <c r="AA24" s="124">
        <f t="shared" si="0"/>
        <v>0</v>
      </c>
      <c r="AB24" s="124"/>
      <c r="AC24" s="124"/>
      <c r="AD24" s="124"/>
      <c r="AE24" s="124"/>
      <c r="AF24" s="124">
        <f>AF25+AF26+AF27+AF28+AF29</f>
        <v>371.7</v>
      </c>
      <c r="AG24" s="124"/>
      <c r="AH24" s="124"/>
      <c r="AI24" s="124"/>
      <c r="AJ24" s="124"/>
      <c r="AK24" s="124"/>
      <c r="AL24" s="124"/>
      <c r="AM24" s="124"/>
      <c r="AN24" s="124">
        <f>AF24</f>
        <v>371.7</v>
      </c>
      <c r="AO24" s="124">
        <f>AF24</f>
        <v>371.7</v>
      </c>
      <c r="AP24" s="124">
        <f>SUM(AP25:AP29)</f>
        <v>0</v>
      </c>
      <c r="AQ24" s="124">
        <f>SUM(AQ25:AQ29)</f>
        <v>0</v>
      </c>
      <c r="AR24" s="124"/>
      <c r="AS24" s="124"/>
      <c r="AT24" s="124"/>
      <c r="AU24" s="124"/>
      <c r="AV24" s="124">
        <f>SUM(AV25:AV29)</f>
        <v>249.9</v>
      </c>
      <c r="AW24" s="124"/>
      <c r="AX24" s="124"/>
      <c r="AY24" s="124"/>
      <c r="AZ24" s="124"/>
      <c r="BA24" s="124"/>
      <c r="BB24" s="124"/>
      <c r="BC24" s="124"/>
      <c r="BD24" s="124">
        <f>SUM(BD25:BD29)</f>
        <v>249.9</v>
      </c>
      <c r="BE24" s="124">
        <f>SUM(BE25:BE29)</f>
        <v>249.9</v>
      </c>
      <c r="BF24" s="124">
        <f>SUM(BF25:BF29)</f>
        <v>0</v>
      </c>
      <c r="BG24" s="124">
        <f>SUM(BG25:BG29)</f>
        <v>0</v>
      </c>
      <c r="BH24" s="124"/>
      <c r="BI24" s="124"/>
      <c r="BJ24" s="124"/>
      <c r="BK24" s="124"/>
      <c r="BL24" s="124">
        <f>SUM(BL25:BL29)</f>
        <v>249.9</v>
      </c>
      <c r="BM24" s="124"/>
      <c r="BN24" s="124"/>
      <c r="BO24" s="124"/>
      <c r="BP24" s="124"/>
      <c r="BQ24" s="124"/>
      <c r="BR24" s="124"/>
      <c r="BS24" s="124"/>
      <c r="BT24" s="124">
        <f>SUM(BT25:BT29)</f>
        <v>249.9</v>
      </c>
      <c r="BU24" s="124">
        <f>SUM(BU25:BU29)</f>
        <v>249.9</v>
      </c>
      <c r="BV24" s="124">
        <f>SUM(BV25:BV29)</f>
        <v>0</v>
      </c>
      <c r="BW24" s="124">
        <f>SUM(BW25:BW29)</f>
        <v>0</v>
      </c>
      <c r="BX24" s="39"/>
      <c r="BY24" s="39"/>
      <c r="BZ24" s="39"/>
      <c r="CA24" s="39"/>
      <c r="CB24" s="39"/>
    </row>
    <row r="25" spans="1:253" ht="73.5" customHeight="1" x14ac:dyDescent="0.2">
      <c r="A25" s="123" t="s">
        <v>12</v>
      </c>
      <c r="B25" s="118" t="s">
        <v>12</v>
      </c>
      <c r="C25" s="90" t="s">
        <v>12</v>
      </c>
      <c r="D25" s="122" t="s">
        <v>40</v>
      </c>
      <c r="E25" s="192"/>
      <c r="F25" s="190"/>
      <c r="G25" s="192"/>
      <c r="H25" s="16"/>
      <c r="I25" s="16"/>
      <c r="J25" s="16"/>
      <c r="K25" s="16"/>
      <c r="L25" s="14">
        <v>178.5</v>
      </c>
      <c r="M25" s="14"/>
      <c r="N25" s="14"/>
      <c r="O25" s="14"/>
      <c r="P25" s="14"/>
      <c r="Q25" s="14"/>
      <c r="R25" s="14"/>
      <c r="S25" s="14"/>
      <c r="T25" s="14">
        <f>L25</f>
        <v>178.5</v>
      </c>
      <c r="U25" s="14">
        <f>L25</f>
        <v>178.5</v>
      </c>
      <c r="V25" s="14">
        <f>0</f>
        <v>0</v>
      </c>
      <c r="W25" s="14">
        <v>0</v>
      </c>
      <c r="X25" s="39"/>
      <c r="Y25" s="39"/>
      <c r="Z25" s="39"/>
      <c r="AA25" s="39"/>
      <c r="AB25" s="16"/>
      <c r="AC25" s="16"/>
      <c r="AD25" s="16"/>
      <c r="AE25" s="16"/>
      <c r="AF25" s="16">
        <v>300.3</v>
      </c>
      <c r="AG25" s="16"/>
      <c r="AH25" s="16"/>
      <c r="AI25" s="16"/>
      <c r="AJ25" s="16"/>
      <c r="AK25" s="16"/>
      <c r="AL25" s="16"/>
      <c r="AM25" s="16"/>
      <c r="AN25" s="16">
        <f>AF25</f>
        <v>300.3</v>
      </c>
      <c r="AO25" s="16">
        <f>AF25</f>
        <v>300.3</v>
      </c>
      <c r="AP25" s="16">
        <f>0</f>
        <v>0</v>
      </c>
      <c r="AQ25" s="16">
        <v>0</v>
      </c>
      <c r="AR25" s="16"/>
      <c r="AS25" s="16"/>
      <c r="AT25" s="16"/>
      <c r="AU25" s="16"/>
      <c r="AV25" s="14">
        <v>178.5</v>
      </c>
      <c r="AW25" s="14"/>
      <c r="AX25" s="14"/>
      <c r="AY25" s="14"/>
      <c r="AZ25" s="14"/>
      <c r="BA25" s="14"/>
      <c r="BB25" s="14"/>
      <c r="BC25" s="14"/>
      <c r="BD25" s="14">
        <f>AV25</f>
        <v>178.5</v>
      </c>
      <c r="BE25" s="14">
        <f>AV25</f>
        <v>178.5</v>
      </c>
      <c r="BF25" s="14">
        <f>0</f>
        <v>0</v>
      </c>
      <c r="BG25" s="14">
        <v>0</v>
      </c>
      <c r="BH25" s="16"/>
      <c r="BI25" s="16"/>
      <c r="BJ25" s="16"/>
      <c r="BK25" s="16"/>
      <c r="BL25" s="14">
        <v>178.5</v>
      </c>
      <c r="BM25" s="14"/>
      <c r="BN25" s="14"/>
      <c r="BO25" s="14"/>
      <c r="BP25" s="14"/>
      <c r="BQ25" s="14"/>
      <c r="BR25" s="14"/>
      <c r="BS25" s="14"/>
      <c r="BT25" s="14">
        <f>BL25</f>
        <v>178.5</v>
      </c>
      <c r="BU25" s="14">
        <f>BL25</f>
        <v>178.5</v>
      </c>
      <c r="BV25" s="14">
        <f>0</f>
        <v>0</v>
      </c>
      <c r="BW25" s="14">
        <v>0</v>
      </c>
      <c r="BX25" s="109" t="s">
        <v>92</v>
      </c>
      <c r="BY25" s="31">
        <v>300</v>
      </c>
      <c r="BZ25" s="31">
        <v>300</v>
      </c>
      <c r="CA25" s="31">
        <v>300</v>
      </c>
      <c r="CB25" s="31">
        <v>300</v>
      </c>
    </row>
    <row r="26" spans="1:253" ht="82.5" customHeight="1" x14ac:dyDescent="0.2">
      <c r="A26" s="87" t="s">
        <v>12</v>
      </c>
      <c r="B26" s="89" t="s">
        <v>12</v>
      </c>
      <c r="C26" s="83" t="s">
        <v>12</v>
      </c>
      <c r="D26" s="42" t="s">
        <v>41</v>
      </c>
      <c r="E26" s="85" t="s">
        <v>28</v>
      </c>
      <c r="F26" s="86" t="s">
        <v>30</v>
      </c>
      <c r="G26" s="84" t="s">
        <v>37</v>
      </c>
      <c r="H26" s="16"/>
      <c r="I26" s="16"/>
      <c r="J26" s="16"/>
      <c r="K26" s="16"/>
      <c r="L26" s="16">
        <v>26</v>
      </c>
      <c r="M26" s="16"/>
      <c r="N26" s="16"/>
      <c r="O26" s="16"/>
      <c r="P26" s="16"/>
      <c r="Q26" s="16"/>
      <c r="R26" s="16"/>
      <c r="S26" s="16"/>
      <c r="T26" s="16">
        <v>26</v>
      </c>
      <c r="U26" s="16">
        <v>26</v>
      </c>
      <c r="V26" s="16">
        <v>0</v>
      </c>
      <c r="W26" s="16">
        <v>0</v>
      </c>
      <c r="X26" s="21"/>
      <c r="Y26" s="21"/>
      <c r="Z26" s="21"/>
      <c r="AA26" s="21"/>
      <c r="AB26" s="16"/>
      <c r="AC26" s="16"/>
      <c r="AD26" s="16"/>
      <c r="AE26" s="16"/>
      <c r="AF26" s="16">
        <v>26</v>
      </c>
      <c r="AG26" s="16"/>
      <c r="AH26" s="16"/>
      <c r="AI26" s="16"/>
      <c r="AJ26" s="16"/>
      <c r="AK26" s="16"/>
      <c r="AL26" s="16"/>
      <c r="AM26" s="16"/>
      <c r="AN26" s="16">
        <v>26</v>
      </c>
      <c r="AO26" s="16">
        <v>26</v>
      </c>
      <c r="AP26" s="16">
        <v>0</v>
      </c>
      <c r="AQ26" s="16">
        <v>0</v>
      </c>
      <c r="AR26" s="16"/>
      <c r="AS26" s="16"/>
      <c r="AT26" s="16"/>
      <c r="AU26" s="16"/>
      <c r="AV26" s="16">
        <v>26</v>
      </c>
      <c r="AW26" s="16"/>
      <c r="AX26" s="16"/>
      <c r="AY26" s="16"/>
      <c r="AZ26" s="16"/>
      <c r="BA26" s="16"/>
      <c r="BB26" s="16"/>
      <c r="BC26" s="16"/>
      <c r="BD26" s="16">
        <v>26</v>
      </c>
      <c r="BE26" s="16">
        <v>26</v>
      </c>
      <c r="BF26" s="16">
        <v>0</v>
      </c>
      <c r="BG26" s="16">
        <v>0</v>
      </c>
      <c r="BH26" s="16"/>
      <c r="BI26" s="16"/>
      <c r="BJ26" s="16"/>
      <c r="BK26" s="16"/>
      <c r="BL26" s="16">
        <v>26</v>
      </c>
      <c r="BM26" s="16"/>
      <c r="BN26" s="16"/>
      <c r="BO26" s="16"/>
      <c r="BP26" s="16"/>
      <c r="BQ26" s="16"/>
      <c r="BR26" s="16"/>
      <c r="BS26" s="16"/>
      <c r="BT26" s="16">
        <v>26</v>
      </c>
      <c r="BU26" s="16">
        <v>26</v>
      </c>
      <c r="BV26" s="16">
        <v>0</v>
      </c>
      <c r="BW26" s="16">
        <v>0</v>
      </c>
      <c r="BX26" s="63" t="s">
        <v>49</v>
      </c>
      <c r="BY26" s="31">
        <v>300</v>
      </c>
      <c r="BZ26" s="31">
        <v>300</v>
      </c>
      <c r="CA26" s="31">
        <v>250</v>
      </c>
      <c r="CB26" s="67">
        <v>250</v>
      </c>
    </row>
    <row r="27" spans="1:253" ht="62.25" customHeight="1" x14ac:dyDescent="0.2">
      <c r="A27" s="87" t="s">
        <v>12</v>
      </c>
      <c r="B27" s="89" t="s">
        <v>12</v>
      </c>
      <c r="C27" s="83" t="s">
        <v>12</v>
      </c>
      <c r="D27" s="42" t="s">
        <v>75</v>
      </c>
      <c r="E27" s="84" t="s">
        <v>28</v>
      </c>
      <c r="F27" s="86" t="s">
        <v>30</v>
      </c>
      <c r="G27" s="84" t="s">
        <v>37</v>
      </c>
      <c r="H27" s="16"/>
      <c r="I27" s="16"/>
      <c r="J27" s="16"/>
      <c r="K27" s="16"/>
      <c r="L27" s="16">
        <v>29</v>
      </c>
      <c r="M27" s="16"/>
      <c r="N27" s="16"/>
      <c r="O27" s="16"/>
      <c r="P27" s="16"/>
      <c r="Q27" s="16"/>
      <c r="R27" s="16"/>
      <c r="S27" s="16"/>
      <c r="T27" s="16">
        <f>29</f>
        <v>29</v>
      </c>
      <c r="U27" s="16">
        <v>29</v>
      </c>
      <c r="V27" s="16">
        <v>0</v>
      </c>
      <c r="W27" s="16">
        <v>0</v>
      </c>
      <c r="X27" s="15"/>
      <c r="Y27" s="15"/>
      <c r="Z27" s="15"/>
      <c r="AA27" s="15"/>
      <c r="AB27" s="16"/>
      <c r="AC27" s="16"/>
      <c r="AD27" s="16"/>
      <c r="AE27" s="16"/>
      <c r="AF27" s="16">
        <v>29</v>
      </c>
      <c r="AG27" s="16"/>
      <c r="AH27" s="16"/>
      <c r="AI27" s="16"/>
      <c r="AJ27" s="16"/>
      <c r="AK27" s="16"/>
      <c r="AL27" s="16"/>
      <c r="AM27" s="16"/>
      <c r="AN27" s="16">
        <f>29</f>
        <v>29</v>
      </c>
      <c r="AO27" s="16">
        <v>29</v>
      </c>
      <c r="AP27" s="16">
        <v>0</v>
      </c>
      <c r="AQ27" s="16">
        <v>0</v>
      </c>
      <c r="AR27" s="16"/>
      <c r="AS27" s="16"/>
      <c r="AT27" s="16"/>
      <c r="AU27" s="16"/>
      <c r="AV27" s="16">
        <v>29</v>
      </c>
      <c r="AW27" s="16"/>
      <c r="AX27" s="16"/>
      <c r="AY27" s="16"/>
      <c r="AZ27" s="16"/>
      <c r="BA27" s="16"/>
      <c r="BB27" s="16"/>
      <c r="BC27" s="16"/>
      <c r="BD27" s="16">
        <f>29</f>
        <v>29</v>
      </c>
      <c r="BE27" s="16">
        <v>29</v>
      </c>
      <c r="BF27" s="16">
        <v>0</v>
      </c>
      <c r="BG27" s="16">
        <v>0</v>
      </c>
      <c r="BH27" s="16"/>
      <c r="BI27" s="16"/>
      <c r="BJ27" s="16"/>
      <c r="BK27" s="16"/>
      <c r="BL27" s="16">
        <v>29</v>
      </c>
      <c r="BM27" s="16"/>
      <c r="BN27" s="16"/>
      <c r="BO27" s="16"/>
      <c r="BP27" s="16"/>
      <c r="BQ27" s="16"/>
      <c r="BR27" s="16"/>
      <c r="BS27" s="16"/>
      <c r="BT27" s="16">
        <f>29</f>
        <v>29</v>
      </c>
      <c r="BU27" s="16">
        <v>29</v>
      </c>
      <c r="BV27" s="16">
        <v>0</v>
      </c>
      <c r="BW27" s="16">
        <v>0</v>
      </c>
      <c r="BX27" s="63" t="s">
        <v>50</v>
      </c>
      <c r="BY27" s="31">
        <v>90</v>
      </c>
      <c r="BZ27" s="31">
        <v>100</v>
      </c>
      <c r="CA27" s="31">
        <v>60</v>
      </c>
      <c r="CB27" s="31">
        <v>60</v>
      </c>
    </row>
    <row r="28" spans="1:253" ht="54" customHeight="1" x14ac:dyDescent="0.2">
      <c r="A28" s="87" t="s">
        <v>12</v>
      </c>
      <c r="B28" s="89" t="s">
        <v>12</v>
      </c>
      <c r="C28" s="83" t="s">
        <v>12</v>
      </c>
      <c r="D28" s="66" t="s">
        <v>42</v>
      </c>
      <c r="E28" s="85" t="s">
        <v>28</v>
      </c>
      <c r="F28" s="86" t="s">
        <v>30</v>
      </c>
      <c r="G28" s="84" t="s">
        <v>37</v>
      </c>
      <c r="H28" s="16"/>
      <c r="I28" s="16"/>
      <c r="J28" s="16"/>
      <c r="K28" s="16"/>
      <c r="L28" s="16">
        <v>14.4</v>
      </c>
      <c r="M28" s="16"/>
      <c r="N28" s="16"/>
      <c r="O28" s="16"/>
      <c r="P28" s="16"/>
      <c r="Q28" s="16"/>
      <c r="R28" s="16"/>
      <c r="S28" s="16"/>
      <c r="T28" s="16">
        <v>14.4</v>
      </c>
      <c r="U28" s="16">
        <v>14.4</v>
      </c>
      <c r="V28" s="16">
        <v>0</v>
      </c>
      <c r="W28" s="16">
        <v>0</v>
      </c>
      <c r="X28" s="15"/>
      <c r="Y28" s="15"/>
      <c r="Z28" s="15"/>
      <c r="AA28" s="15"/>
      <c r="AB28" s="16"/>
      <c r="AC28" s="16"/>
      <c r="AD28" s="16"/>
      <c r="AE28" s="16"/>
      <c r="AF28" s="16">
        <v>14.4</v>
      </c>
      <c r="AG28" s="16"/>
      <c r="AH28" s="16"/>
      <c r="AI28" s="16"/>
      <c r="AJ28" s="16"/>
      <c r="AK28" s="16"/>
      <c r="AL28" s="16"/>
      <c r="AM28" s="16"/>
      <c r="AN28" s="16">
        <v>14.4</v>
      </c>
      <c r="AO28" s="16">
        <v>14.4</v>
      </c>
      <c r="AP28" s="16">
        <v>0</v>
      </c>
      <c r="AQ28" s="16">
        <v>0</v>
      </c>
      <c r="AR28" s="16"/>
      <c r="AS28" s="16"/>
      <c r="AT28" s="16"/>
      <c r="AU28" s="16"/>
      <c r="AV28" s="16">
        <v>14.4</v>
      </c>
      <c r="AW28" s="16"/>
      <c r="AX28" s="16"/>
      <c r="AY28" s="16"/>
      <c r="AZ28" s="16"/>
      <c r="BA28" s="16"/>
      <c r="BB28" s="16"/>
      <c r="BC28" s="16"/>
      <c r="BD28" s="16">
        <v>14.4</v>
      </c>
      <c r="BE28" s="16">
        <v>14.4</v>
      </c>
      <c r="BF28" s="16">
        <v>0</v>
      </c>
      <c r="BG28" s="16">
        <v>0</v>
      </c>
      <c r="BH28" s="16"/>
      <c r="BI28" s="16"/>
      <c r="BJ28" s="16"/>
      <c r="BK28" s="16"/>
      <c r="BL28" s="16">
        <v>14.4</v>
      </c>
      <c r="BM28" s="16"/>
      <c r="BN28" s="16"/>
      <c r="BO28" s="16"/>
      <c r="BP28" s="16"/>
      <c r="BQ28" s="16"/>
      <c r="BR28" s="16"/>
      <c r="BS28" s="16"/>
      <c r="BT28" s="16">
        <v>14.4</v>
      </c>
      <c r="BU28" s="16">
        <v>14.4</v>
      </c>
      <c r="BV28" s="16">
        <v>0</v>
      </c>
      <c r="BW28" s="16">
        <v>0</v>
      </c>
      <c r="BX28" s="42" t="s">
        <v>51</v>
      </c>
      <c r="BY28" s="31">
        <v>176</v>
      </c>
      <c r="BZ28" s="31">
        <v>176</v>
      </c>
      <c r="CA28" s="31">
        <v>176</v>
      </c>
      <c r="CB28" s="31">
        <v>176</v>
      </c>
    </row>
    <row r="29" spans="1:253" ht="60" x14ac:dyDescent="0.2">
      <c r="A29" s="88" t="s">
        <v>12</v>
      </c>
      <c r="B29" s="9" t="s">
        <v>12</v>
      </c>
      <c r="C29" s="83" t="s">
        <v>12</v>
      </c>
      <c r="D29" s="42" t="s">
        <v>43</v>
      </c>
      <c r="E29" s="85" t="s">
        <v>28</v>
      </c>
      <c r="F29" s="86" t="s">
        <v>30</v>
      </c>
      <c r="G29" s="84" t="s">
        <v>37</v>
      </c>
      <c r="H29" s="16"/>
      <c r="I29" s="16"/>
      <c r="J29" s="16"/>
      <c r="K29" s="16"/>
      <c r="L29" s="16">
        <v>2</v>
      </c>
      <c r="M29" s="16"/>
      <c r="N29" s="16"/>
      <c r="O29" s="16"/>
      <c r="P29" s="16"/>
      <c r="Q29" s="16"/>
      <c r="R29" s="16"/>
      <c r="S29" s="16"/>
      <c r="T29" s="16">
        <v>2</v>
      </c>
      <c r="U29" s="16">
        <v>2</v>
      </c>
      <c r="V29" s="16">
        <v>0</v>
      </c>
      <c r="W29" s="16">
        <v>0</v>
      </c>
      <c r="X29" s="15"/>
      <c r="Y29" s="15"/>
      <c r="Z29" s="15"/>
      <c r="AA29" s="15"/>
      <c r="AB29" s="16"/>
      <c r="AC29" s="16"/>
      <c r="AD29" s="16"/>
      <c r="AE29" s="16"/>
      <c r="AF29" s="16">
        <v>2</v>
      </c>
      <c r="AG29" s="16"/>
      <c r="AH29" s="16"/>
      <c r="AI29" s="16"/>
      <c r="AJ29" s="16"/>
      <c r="AK29" s="16"/>
      <c r="AL29" s="16"/>
      <c r="AM29" s="16"/>
      <c r="AN29" s="16">
        <v>2</v>
      </c>
      <c r="AO29" s="16">
        <v>2</v>
      </c>
      <c r="AP29" s="16">
        <v>0</v>
      </c>
      <c r="AQ29" s="16">
        <v>0</v>
      </c>
      <c r="AR29" s="16"/>
      <c r="AS29" s="16"/>
      <c r="AT29" s="16"/>
      <c r="AU29" s="16"/>
      <c r="AV29" s="16">
        <v>2</v>
      </c>
      <c r="AW29" s="16"/>
      <c r="AX29" s="16"/>
      <c r="AY29" s="16"/>
      <c r="AZ29" s="16"/>
      <c r="BA29" s="16"/>
      <c r="BB29" s="16"/>
      <c r="BC29" s="16"/>
      <c r="BD29" s="16">
        <v>2</v>
      </c>
      <c r="BE29" s="16">
        <v>2</v>
      </c>
      <c r="BF29" s="16">
        <v>0</v>
      </c>
      <c r="BG29" s="16">
        <v>0</v>
      </c>
      <c r="BH29" s="16"/>
      <c r="BI29" s="16"/>
      <c r="BJ29" s="16"/>
      <c r="BK29" s="16"/>
      <c r="BL29" s="16">
        <v>2</v>
      </c>
      <c r="BM29" s="16"/>
      <c r="BN29" s="16"/>
      <c r="BO29" s="16"/>
      <c r="BP29" s="16"/>
      <c r="BQ29" s="16"/>
      <c r="BR29" s="16"/>
      <c r="BS29" s="16"/>
      <c r="BT29" s="16">
        <v>2</v>
      </c>
      <c r="BU29" s="16">
        <v>2</v>
      </c>
      <c r="BV29" s="16">
        <v>0</v>
      </c>
      <c r="BW29" s="16">
        <v>0</v>
      </c>
      <c r="BX29" s="42" t="s">
        <v>48</v>
      </c>
      <c r="BY29" s="31" t="s">
        <v>52</v>
      </c>
      <c r="BZ29" s="31" t="s">
        <v>52</v>
      </c>
      <c r="CA29" s="31" t="s">
        <v>53</v>
      </c>
      <c r="CB29" s="31" t="s">
        <v>53</v>
      </c>
    </row>
    <row r="30" spans="1:253" ht="15" customHeight="1" x14ac:dyDescent="0.2">
      <c r="A30" s="8" t="s">
        <v>12</v>
      </c>
      <c r="B30" s="11" t="s">
        <v>12</v>
      </c>
      <c r="C30" s="156" t="s">
        <v>29</v>
      </c>
      <c r="D30" s="156"/>
      <c r="E30" s="156"/>
      <c r="F30" s="156"/>
      <c r="G30" s="156"/>
      <c r="H30" s="22"/>
      <c r="I30" s="22"/>
      <c r="J30" s="22"/>
      <c r="K30" s="22"/>
      <c r="L30" s="22">
        <f>L24</f>
        <v>249.9</v>
      </c>
      <c r="M30" s="22"/>
      <c r="N30" s="22"/>
      <c r="O30" s="22"/>
      <c r="P30" s="22"/>
      <c r="Q30" s="22"/>
      <c r="R30" s="22"/>
      <c r="S30" s="22"/>
      <c r="T30" s="22">
        <f t="shared" ref="T30:AA30" si="1">T24</f>
        <v>249.9</v>
      </c>
      <c r="U30" s="22">
        <f t="shared" si="1"/>
        <v>249.9</v>
      </c>
      <c r="V30" s="22">
        <f t="shared" si="1"/>
        <v>0</v>
      </c>
      <c r="W30" s="22">
        <f t="shared" si="1"/>
        <v>0</v>
      </c>
      <c r="X30" s="22">
        <f t="shared" si="1"/>
        <v>0</v>
      </c>
      <c r="Y30" s="22">
        <f t="shared" si="1"/>
        <v>0</v>
      </c>
      <c r="Z30" s="22">
        <f t="shared" si="1"/>
        <v>0</v>
      </c>
      <c r="AA30" s="22">
        <f t="shared" si="1"/>
        <v>0</v>
      </c>
      <c r="AB30" s="22"/>
      <c r="AC30" s="22"/>
      <c r="AD30" s="22"/>
      <c r="AE30" s="22"/>
      <c r="AF30" s="22">
        <f t="shared" ref="AF30:AQ30" si="2">AF24</f>
        <v>371.7</v>
      </c>
      <c r="AG30" s="22"/>
      <c r="AH30" s="22"/>
      <c r="AI30" s="22"/>
      <c r="AJ30" s="22"/>
      <c r="AK30" s="22"/>
      <c r="AL30" s="22"/>
      <c r="AM30" s="22"/>
      <c r="AN30" s="22">
        <f t="shared" si="2"/>
        <v>371.7</v>
      </c>
      <c r="AO30" s="22">
        <f t="shared" si="2"/>
        <v>371.7</v>
      </c>
      <c r="AP30" s="22">
        <f t="shared" si="2"/>
        <v>0</v>
      </c>
      <c r="AQ30" s="22">
        <f t="shared" si="2"/>
        <v>0</v>
      </c>
      <c r="AR30" s="22"/>
      <c r="AS30" s="22"/>
      <c r="AT30" s="22"/>
      <c r="AU30" s="22"/>
      <c r="AV30" s="22">
        <f>AV24</f>
        <v>249.9</v>
      </c>
      <c r="AW30" s="22"/>
      <c r="AX30" s="22"/>
      <c r="AY30" s="22"/>
      <c r="AZ30" s="22"/>
      <c r="BA30" s="22"/>
      <c r="BB30" s="22"/>
      <c r="BC30" s="22"/>
      <c r="BD30" s="22">
        <f>BD24</f>
        <v>249.9</v>
      </c>
      <c r="BE30" s="22">
        <f>BE24</f>
        <v>249.9</v>
      </c>
      <c r="BF30" s="22">
        <f>BF24</f>
        <v>0</v>
      </c>
      <c r="BG30" s="22">
        <f>BG24</f>
        <v>0</v>
      </c>
      <c r="BH30" s="22"/>
      <c r="BI30" s="22"/>
      <c r="BJ30" s="22"/>
      <c r="BK30" s="22"/>
      <c r="BL30" s="22">
        <f>BL24</f>
        <v>249.9</v>
      </c>
      <c r="BM30" s="22"/>
      <c r="BN30" s="22"/>
      <c r="BO30" s="22"/>
      <c r="BP30" s="22"/>
      <c r="BQ30" s="22"/>
      <c r="BR30" s="22"/>
      <c r="BS30" s="22"/>
      <c r="BT30" s="22">
        <f>BT24</f>
        <v>249.9</v>
      </c>
      <c r="BU30" s="22">
        <f>BU24</f>
        <v>249.9</v>
      </c>
      <c r="BV30" s="22">
        <f>BV24</f>
        <v>0</v>
      </c>
      <c r="BW30" s="22">
        <f>BW24</f>
        <v>0</v>
      </c>
      <c r="BX30" s="40"/>
      <c r="BY30" s="40"/>
      <c r="BZ30" s="40"/>
      <c r="CA30" s="40"/>
      <c r="CB30" s="40"/>
    </row>
    <row r="31" spans="1:253" ht="16.5" customHeight="1" x14ac:dyDescent="0.2">
      <c r="A31" s="8" t="s">
        <v>12</v>
      </c>
      <c r="B31" s="9" t="s">
        <v>13</v>
      </c>
      <c r="C31" s="163" t="s">
        <v>99</v>
      </c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4"/>
      <c r="AO31" s="164"/>
      <c r="AP31" s="164"/>
      <c r="AQ31" s="164"/>
      <c r="AR31" s="164"/>
      <c r="AS31" s="164"/>
      <c r="AT31" s="164"/>
      <c r="AU31" s="164"/>
      <c r="AV31" s="164"/>
      <c r="AW31" s="164"/>
      <c r="AX31" s="164"/>
      <c r="AY31" s="164"/>
      <c r="AZ31" s="164"/>
      <c r="BA31" s="164"/>
      <c r="BB31" s="164"/>
      <c r="BC31" s="164"/>
      <c r="BD31" s="164"/>
      <c r="BE31" s="164"/>
      <c r="BF31" s="164"/>
      <c r="BG31" s="164"/>
      <c r="BH31" s="164"/>
      <c r="BI31" s="164"/>
      <c r="BJ31" s="164"/>
      <c r="BK31" s="164"/>
      <c r="BL31" s="164"/>
      <c r="BM31" s="164"/>
      <c r="BN31" s="164"/>
      <c r="BO31" s="164"/>
      <c r="BP31" s="164"/>
      <c r="BQ31" s="164"/>
      <c r="BR31" s="164"/>
      <c r="BS31" s="164"/>
      <c r="BT31" s="164"/>
      <c r="BU31" s="164"/>
      <c r="BV31" s="164"/>
      <c r="BW31" s="164"/>
      <c r="BX31" s="164"/>
      <c r="BY31" s="164"/>
      <c r="BZ31" s="164"/>
      <c r="CA31" s="165"/>
      <c r="CB31" s="40"/>
    </row>
    <row r="32" spans="1:253" ht="84" x14ac:dyDescent="0.2">
      <c r="A32" s="8" t="s">
        <v>12</v>
      </c>
      <c r="B32" s="9" t="s">
        <v>13</v>
      </c>
      <c r="C32" s="112" t="s">
        <v>12</v>
      </c>
      <c r="D32" s="140" t="s">
        <v>66</v>
      </c>
      <c r="E32" s="85" t="s">
        <v>28</v>
      </c>
      <c r="F32" s="104" t="s">
        <v>30</v>
      </c>
      <c r="G32" s="113" t="s">
        <v>37</v>
      </c>
      <c r="H32" s="72"/>
      <c r="I32" s="72"/>
      <c r="J32" s="72"/>
      <c r="K32" s="72"/>
      <c r="L32" s="72">
        <v>5.8</v>
      </c>
      <c r="M32" s="72"/>
      <c r="N32" s="72"/>
      <c r="O32" s="72"/>
      <c r="P32" s="72"/>
      <c r="Q32" s="72"/>
      <c r="R32" s="72"/>
      <c r="S32" s="72"/>
      <c r="T32" s="72">
        <f>L32</f>
        <v>5.8</v>
      </c>
      <c r="U32" s="72">
        <f>L32</f>
        <v>5.8</v>
      </c>
      <c r="V32" s="72">
        <v>0</v>
      </c>
      <c r="W32" s="72">
        <v>0</v>
      </c>
      <c r="X32" s="72"/>
      <c r="Y32" s="72"/>
      <c r="Z32" s="72"/>
      <c r="AA32" s="72"/>
      <c r="AB32" s="72"/>
      <c r="AC32" s="72"/>
      <c r="AD32" s="72"/>
      <c r="AE32" s="72"/>
      <c r="AF32" s="72">
        <v>5.8</v>
      </c>
      <c r="AG32" s="72"/>
      <c r="AH32" s="72"/>
      <c r="AI32" s="72"/>
      <c r="AJ32" s="72"/>
      <c r="AK32" s="72"/>
      <c r="AL32" s="72"/>
      <c r="AM32" s="141"/>
      <c r="AN32" s="72">
        <v>5.8</v>
      </c>
      <c r="AO32" s="72">
        <v>5.8</v>
      </c>
      <c r="AP32" s="72">
        <v>0</v>
      </c>
      <c r="AQ32" s="72">
        <v>0</v>
      </c>
      <c r="AR32" s="72"/>
      <c r="AS32" s="72"/>
      <c r="AT32" s="72"/>
      <c r="AU32" s="72"/>
      <c r="AV32" s="72">
        <v>5.8</v>
      </c>
      <c r="AW32" s="72"/>
      <c r="AX32" s="72"/>
      <c r="AY32" s="72"/>
      <c r="AZ32" s="72"/>
      <c r="BA32" s="72"/>
      <c r="BB32" s="72"/>
      <c r="BC32" s="72"/>
      <c r="BD32" s="72">
        <f>AV32</f>
        <v>5.8</v>
      </c>
      <c r="BE32" s="72">
        <v>5.8</v>
      </c>
      <c r="BF32" s="72">
        <v>0</v>
      </c>
      <c r="BG32" s="72">
        <v>0</v>
      </c>
      <c r="BH32" s="72"/>
      <c r="BI32" s="72"/>
      <c r="BJ32" s="72"/>
      <c r="BK32" s="72"/>
      <c r="BL32" s="72">
        <v>5.8</v>
      </c>
      <c r="BM32" s="72"/>
      <c r="BN32" s="72"/>
      <c r="BO32" s="72"/>
      <c r="BP32" s="72"/>
      <c r="BQ32" s="72"/>
      <c r="BR32" s="72"/>
      <c r="BS32" s="72"/>
      <c r="BT32" s="72">
        <v>5.8</v>
      </c>
      <c r="BU32" s="72">
        <v>5.8</v>
      </c>
      <c r="BV32" s="114">
        <v>0</v>
      </c>
      <c r="BW32" s="115">
        <v>0</v>
      </c>
      <c r="BX32" s="63" t="s">
        <v>79</v>
      </c>
      <c r="BY32" s="31" t="s">
        <v>80</v>
      </c>
      <c r="BZ32" s="31" t="s">
        <v>81</v>
      </c>
      <c r="CA32" s="31" t="s">
        <v>82</v>
      </c>
      <c r="CB32" s="31" t="s">
        <v>83</v>
      </c>
    </row>
    <row r="33" spans="1:80" ht="60" x14ac:dyDescent="0.2">
      <c r="A33" s="8" t="s">
        <v>12</v>
      </c>
      <c r="B33" s="9" t="s">
        <v>13</v>
      </c>
      <c r="C33" s="112" t="s">
        <v>13</v>
      </c>
      <c r="D33" s="140" t="s">
        <v>72</v>
      </c>
      <c r="E33" s="85" t="s">
        <v>28</v>
      </c>
      <c r="F33" s="104" t="s">
        <v>30</v>
      </c>
      <c r="G33" s="113" t="s">
        <v>37</v>
      </c>
      <c r="H33" s="72"/>
      <c r="I33" s="72"/>
      <c r="J33" s="72"/>
      <c r="K33" s="72"/>
      <c r="L33" s="72">
        <v>63.7</v>
      </c>
      <c r="M33" s="72"/>
      <c r="N33" s="72"/>
      <c r="O33" s="72"/>
      <c r="P33" s="72"/>
      <c r="Q33" s="72"/>
      <c r="R33" s="72"/>
      <c r="S33" s="72"/>
      <c r="T33" s="72">
        <f>L33</f>
        <v>63.7</v>
      </c>
      <c r="U33" s="72">
        <f>T33</f>
        <v>63.7</v>
      </c>
      <c r="V33" s="72">
        <v>0</v>
      </c>
      <c r="W33" s="72">
        <v>0</v>
      </c>
      <c r="X33" s="72"/>
      <c r="Y33" s="72"/>
      <c r="Z33" s="72"/>
      <c r="AA33" s="72"/>
      <c r="AB33" s="72"/>
      <c r="AC33" s="72"/>
      <c r="AD33" s="72"/>
      <c r="AE33" s="72"/>
      <c r="AF33" s="72">
        <v>58.1</v>
      </c>
      <c r="AG33" s="72"/>
      <c r="AH33" s="72"/>
      <c r="AI33" s="72"/>
      <c r="AJ33" s="72"/>
      <c r="AK33" s="72"/>
      <c r="AL33" s="72"/>
      <c r="AM33" s="72"/>
      <c r="AN33" s="72">
        <f>AF33</f>
        <v>58.1</v>
      </c>
      <c r="AO33" s="72">
        <v>0</v>
      </c>
      <c r="AP33" s="72">
        <v>0</v>
      </c>
      <c r="AQ33" s="72">
        <v>58.1</v>
      </c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116"/>
      <c r="BW33" s="115"/>
      <c r="BX33" s="42" t="s">
        <v>71</v>
      </c>
      <c r="BY33" s="91">
        <v>63.7</v>
      </c>
      <c r="BZ33" s="91">
        <v>63.7</v>
      </c>
      <c r="CA33" s="91"/>
      <c r="CB33" s="31"/>
    </row>
    <row r="34" spans="1:80" ht="19.5" customHeight="1" x14ac:dyDescent="0.2">
      <c r="A34" s="8" t="s">
        <v>12</v>
      </c>
      <c r="B34" s="11" t="s">
        <v>13</v>
      </c>
      <c r="C34" s="156" t="s">
        <v>29</v>
      </c>
      <c r="D34" s="156"/>
      <c r="E34" s="156"/>
      <c r="F34" s="156"/>
      <c r="G34" s="156"/>
      <c r="H34" s="65"/>
      <c r="I34" s="65"/>
      <c r="J34" s="65"/>
      <c r="K34" s="65"/>
      <c r="L34" s="65">
        <f>SUM(L32:L33)</f>
        <v>69.5</v>
      </c>
      <c r="M34" s="65"/>
      <c r="N34" s="65"/>
      <c r="O34" s="65"/>
      <c r="P34" s="65"/>
      <c r="Q34" s="65"/>
      <c r="R34" s="65"/>
      <c r="S34" s="65"/>
      <c r="T34" s="65">
        <f t="shared" ref="T34:AA34" si="3">SUM(T32:T33)</f>
        <v>69.5</v>
      </c>
      <c r="U34" s="65">
        <f t="shared" si="3"/>
        <v>69.5</v>
      </c>
      <c r="V34" s="65">
        <f t="shared" si="3"/>
        <v>0</v>
      </c>
      <c r="W34" s="65">
        <f t="shared" si="3"/>
        <v>0</v>
      </c>
      <c r="X34" s="65">
        <f t="shared" si="3"/>
        <v>0</v>
      </c>
      <c r="Y34" s="65">
        <f t="shared" si="3"/>
        <v>0</v>
      </c>
      <c r="Z34" s="65">
        <f t="shared" si="3"/>
        <v>0</v>
      </c>
      <c r="AA34" s="65">
        <f t="shared" si="3"/>
        <v>0</v>
      </c>
      <c r="AB34" s="65"/>
      <c r="AC34" s="65"/>
      <c r="AD34" s="65"/>
      <c r="AE34" s="65"/>
      <c r="AF34" s="65">
        <f>SUM(AF32:AF33)</f>
        <v>63.9</v>
      </c>
      <c r="AG34" s="65"/>
      <c r="AH34" s="65"/>
      <c r="AI34" s="65"/>
      <c r="AJ34" s="65"/>
      <c r="AK34" s="65"/>
      <c r="AL34" s="65"/>
      <c r="AM34" s="65"/>
      <c r="AN34" s="65">
        <f>SUM(AN32:AN33)</f>
        <v>63.9</v>
      </c>
      <c r="AO34" s="65">
        <f>SUM(AO32:AO33)</f>
        <v>5.8</v>
      </c>
      <c r="AP34" s="65">
        <f>SUM(AP32:AP33)</f>
        <v>0</v>
      </c>
      <c r="AQ34" s="65">
        <f>SUM(AQ32:AQ33)</f>
        <v>58.1</v>
      </c>
      <c r="AR34" s="65"/>
      <c r="AS34" s="65"/>
      <c r="AT34" s="65"/>
      <c r="AU34" s="65"/>
      <c r="AV34" s="65">
        <f>SUM(AV32:AV33)</f>
        <v>5.8</v>
      </c>
      <c r="AW34" s="65"/>
      <c r="AX34" s="65"/>
      <c r="AY34" s="65"/>
      <c r="AZ34" s="65"/>
      <c r="BA34" s="65"/>
      <c r="BB34" s="65"/>
      <c r="BC34" s="65"/>
      <c r="BD34" s="65">
        <f>SUM(BD32:BD33)</f>
        <v>5.8</v>
      </c>
      <c r="BE34" s="65">
        <f>SUM(BE32:BE33)</f>
        <v>5.8</v>
      </c>
      <c r="BF34" s="65">
        <f>SUM(BF32:BF33)</f>
        <v>0</v>
      </c>
      <c r="BG34" s="65">
        <f>SUM(BG32:BG33)</f>
        <v>0</v>
      </c>
      <c r="BH34" s="65"/>
      <c r="BI34" s="65"/>
      <c r="BJ34" s="65"/>
      <c r="BK34" s="65"/>
      <c r="BL34" s="65">
        <f>SUM(BL32:BL33)</f>
        <v>5.8</v>
      </c>
      <c r="BM34" s="65"/>
      <c r="BN34" s="65"/>
      <c r="BO34" s="65"/>
      <c r="BP34" s="65"/>
      <c r="BQ34" s="65"/>
      <c r="BR34" s="65"/>
      <c r="BS34" s="65"/>
      <c r="BT34" s="65">
        <f>SUM(BT32:BT33)</f>
        <v>5.8</v>
      </c>
      <c r="BU34" s="65">
        <f>SUM(BU32:BU33)</f>
        <v>5.8</v>
      </c>
      <c r="BV34" s="65">
        <f>SUM(BV32:BV33)</f>
        <v>0</v>
      </c>
      <c r="BW34" s="65">
        <f>SUM(BW32:BW33)</f>
        <v>0</v>
      </c>
      <c r="BX34" s="40"/>
      <c r="BY34" s="40"/>
      <c r="BZ34" s="40"/>
      <c r="CA34" s="40"/>
      <c r="CB34" s="102"/>
    </row>
    <row r="35" spans="1:80" s="41" customFormat="1" ht="15.75" customHeight="1" x14ac:dyDescent="0.2">
      <c r="A35" s="12" t="s">
        <v>12</v>
      </c>
      <c r="B35" s="13" t="s">
        <v>14</v>
      </c>
      <c r="C35" s="175" t="s">
        <v>100</v>
      </c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175"/>
      <c r="AT35" s="175"/>
      <c r="AU35" s="175"/>
      <c r="AV35" s="175"/>
      <c r="AW35" s="175"/>
      <c r="AX35" s="175"/>
      <c r="AY35" s="175"/>
      <c r="AZ35" s="175"/>
      <c r="BA35" s="175"/>
      <c r="BB35" s="175"/>
      <c r="BC35" s="175"/>
      <c r="BD35" s="175"/>
      <c r="BE35" s="175"/>
      <c r="BF35" s="175"/>
      <c r="BG35" s="175"/>
      <c r="BH35" s="175"/>
      <c r="BI35" s="175"/>
      <c r="BJ35" s="175"/>
      <c r="BK35" s="175"/>
      <c r="BL35" s="175"/>
      <c r="BM35" s="175"/>
      <c r="BN35" s="175"/>
      <c r="BO35" s="175"/>
      <c r="BP35" s="175"/>
      <c r="BQ35" s="175"/>
      <c r="BR35" s="175"/>
      <c r="BS35" s="175"/>
      <c r="BT35" s="175"/>
      <c r="BU35" s="175"/>
      <c r="BV35" s="175"/>
      <c r="BW35" s="175"/>
      <c r="BX35" s="175"/>
      <c r="BY35" s="175"/>
      <c r="BZ35" s="175"/>
      <c r="CA35" s="175"/>
      <c r="CB35" s="106"/>
    </row>
    <row r="36" spans="1:80" s="41" customFormat="1" ht="45.75" x14ac:dyDescent="0.2">
      <c r="A36" s="168" t="s">
        <v>12</v>
      </c>
      <c r="B36" s="182" t="s">
        <v>14</v>
      </c>
      <c r="C36" s="183" t="s">
        <v>12</v>
      </c>
      <c r="D36" s="142" t="s">
        <v>56</v>
      </c>
      <c r="E36" s="120" t="s">
        <v>28</v>
      </c>
      <c r="F36" s="119">
        <v>188718528</v>
      </c>
      <c r="G36" s="121" t="s">
        <v>37</v>
      </c>
      <c r="H36" s="125"/>
      <c r="I36" s="125">
        <f>SUM(I37:I40)</f>
        <v>850</v>
      </c>
      <c r="J36" s="125"/>
      <c r="K36" s="125"/>
      <c r="L36" s="125">
        <f>SUM(L37:L40)</f>
        <v>635.70000000000005</v>
      </c>
      <c r="M36" s="125"/>
      <c r="N36" s="125"/>
      <c r="O36" s="125"/>
      <c r="P36" s="125"/>
      <c r="Q36" s="125"/>
      <c r="R36" s="125"/>
      <c r="S36" s="125"/>
      <c r="T36" s="125">
        <f t="shared" ref="T36:AA36" si="4">SUM(T37:T40)</f>
        <v>635.70000000000005</v>
      </c>
      <c r="U36" s="125">
        <f t="shared" si="4"/>
        <v>635.70000000000005</v>
      </c>
      <c r="V36" s="125">
        <f t="shared" si="4"/>
        <v>0</v>
      </c>
      <c r="W36" s="125">
        <f t="shared" si="4"/>
        <v>0</v>
      </c>
      <c r="X36" s="125">
        <f t="shared" si="4"/>
        <v>0</v>
      </c>
      <c r="Y36" s="125">
        <f t="shared" si="4"/>
        <v>0</v>
      </c>
      <c r="Z36" s="125">
        <f t="shared" si="4"/>
        <v>0</v>
      </c>
      <c r="AA36" s="125">
        <f t="shared" si="4"/>
        <v>0</v>
      </c>
      <c r="AB36" s="125"/>
      <c r="AC36" s="125">
        <f>SUM(AC37:AC40)</f>
        <v>842.8</v>
      </c>
      <c r="AD36" s="125"/>
      <c r="AE36" s="125"/>
      <c r="AF36" s="125">
        <f>SUM(AF37:AF40)</f>
        <v>739.59999999999991</v>
      </c>
      <c r="AG36" s="125"/>
      <c r="AH36" s="125"/>
      <c r="AI36" s="125"/>
      <c r="AJ36" s="125"/>
      <c r="AK36" s="125"/>
      <c r="AL36" s="125"/>
      <c r="AM36" s="125"/>
      <c r="AN36" s="125">
        <f>SUM(AN37:AN40)</f>
        <v>739.59999999999991</v>
      </c>
      <c r="AO36" s="125">
        <f>SUM(AO37:AO40)</f>
        <v>739.59999999999991</v>
      </c>
      <c r="AP36" s="125">
        <f>SUM(AP37:AP40)</f>
        <v>0</v>
      </c>
      <c r="AQ36" s="125">
        <f>SUM(AQ37:AQ40)</f>
        <v>0</v>
      </c>
      <c r="AR36" s="125"/>
      <c r="AS36" s="125">
        <f>SUM(AS37:AS40)</f>
        <v>850</v>
      </c>
      <c r="AT36" s="125"/>
      <c r="AU36" s="125"/>
      <c r="AV36" s="125">
        <f>SUM(AV37:AV40)</f>
        <v>635.70000000000005</v>
      </c>
      <c r="AW36" s="125"/>
      <c r="AX36" s="125"/>
      <c r="AY36" s="125"/>
      <c r="AZ36" s="125"/>
      <c r="BA36" s="125"/>
      <c r="BB36" s="125"/>
      <c r="BC36" s="125"/>
      <c r="BD36" s="125">
        <f>SUM(BD37:BD40)</f>
        <v>635.70000000000005</v>
      </c>
      <c r="BE36" s="125">
        <f>SUM(BE37:BE40)</f>
        <v>635.70000000000005</v>
      </c>
      <c r="BF36" s="125">
        <f>SUM(BF37:BF40)</f>
        <v>0</v>
      </c>
      <c r="BG36" s="125">
        <f>SUM(BG37:BG40)</f>
        <v>0</v>
      </c>
      <c r="BH36" s="125"/>
      <c r="BI36" s="125">
        <f>SUM(BI37:BI40)</f>
        <v>850</v>
      </c>
      <c r="BJ36" s="125"/>
      <c r="BK36" s="125"/>
      <c r="BL36" s="125">
        <f>SUM(BL37:BL40)</f>
        <v>635.70000000000005</v>
      </c>
      <c r="BM36" s="125"/>
      <c r="BN36" s="125"/>
      <c r="BO36" s="125"/>
      <c r="BP36" s="125"/>
      <c r="BQ36" s="125"/>
      <c r="BR36" s="125"/>
      <c r="BS36" s="125"/>
      <c r="BT36" s="125">
        <f>SUM(BT37:BT40)</f>
        <v>635.70000000000005</v>
      </c>
      <c r="BU36" s="125">
        <f>SUM(BU37:BU40)</f>
        <v>635.70000000000005</v>
      </c>
      <c r="BV36" s="125">
        <f>SUM(BV37:BV40)</f>
        <v>0</v>
      </c>
      <c r="BW36" s="125">
        <f>SUM(BW37:BW40)</f>
        <v>0</v>
      </c>
      <c r="BX36" s="63" t="s">
        <v>73</v>
      </c>
      <c r="BY36" s="31">
        <v>7200</v>
      </c>
      <c r="BZ36" s="31">
        <v>7200</v>
      </c>
      <c r="CA36" s="31">
        <v>7200</v>
      </c>
      <c r="CB36" s="31">
        <v>7200</v>
      </c>
    </row>
    <row r="37" spans="1:80" ht="46.5" x14ac:dyDescent="0.2">
      <c r="A37" s="168"/>
      <c r="B37" s="182"/>
      <c r="C37" s="183"/>
      <c r="D37" s="130" t="s">
        <v>44</v>
      </c>
      <c r="E37" s="120" t="s">
        <v>28</v>
      </c>
      <c r="F37" s="119">
        <v>188718528</v>
      </c>
      <c r="G37" s="121" t="s">
        <v>37</v>
      </c>
      <c r="H37" s="59"/>
      <c r="I37" s="59"/>
      <c r="J37" s="59"/>
      <c r="K37" s="59"/>
      <c r="L37" s="59">
        <v>144.69999999999999</v>
      </c>
      <c r="M37" s="59"/>
      <c r="N37" s="59"/>
      <c r="O37" s="59"/>
      <c r="P37" s="59"/>
      <c r="Q37" s="59"/>
      <c r="R37" s="59"/>
      <c r="S37" s="59"/>
      <c r="T37" s="59">
        <v>144.69999999999999</v>
      </c>
      <c r="U37" s="59">
        <v>144.69999999999999</v>
      </c>
      <c r="V37" s="59">
        <v>0</v>
      </c>
      <c r="W37" s="59">
        <v>0</v>
      </c>
      <c r="X37" s="59"/>
      <c r="Y37" s="59"/>
      <c r="Z37" s="59"/>
      <c r="AA37" s="59"/>
      <c r="AB37" s="59"/>
      <c r="AC37" s="59"/>
      <c r="AD37" s="59"/>
      <c r="AE37" s="59"/>
      <c r="AF37" s="59">
        <v>144.69999999999999</v>
      </c>
      <c r="AG37" s="59"/>
      <c r="AH37" s="59"/>
      <c r="AI37" s="59"/>
      <c r="AJ37" s="59"/>
      <c r="AK37" s="59"/>
      <c r="AL37" s="59"/>
      <c r="AM37" s="59"/>
      <c r="AN37" s="59">
        <f>SUM(AF37)</f>
        <v>144.69999999999999</v>
      </c>
      <c r="AO37" s="59">
        <f>AN37</f>
        <v>144.69999999999999</v>
      </c>
      <c r="AP37" s="59">
        <v>0</v>
      </c>
      <c r="AQ37" s="59">
        <v>0</v>
      </c>
      <c r="AR37" s="59"/>
      <c r="AS37" s="59"/>
      <c r="AT37" s="59"/>
      <c r="AU37" s="59"/>
      <c r="AV37" s="59">
        <v>144.69999999999999</v>
      </c>
      <c r="AW37" s="59"/>
      <c r="AX37" s="59"/>
      <c r="AY37" s="59"/>
      <c r="AZ37" s="59"/>
      <c r="BA37" s="59"/>
      <c r="BB37" s="59"/>
      <c r="BC37" s="59"/>
      <c r="BD37" s="59">
        <v>144.69999999999999</v>
      </c>
      <c r="BE37" s="59">
        <f>AV37</f>
        <v>144.69999999999999</v>
      </c>
      <c r="BF37" s="57">
        <v>0</v>
      </c>
      <c r="BG37" s="64">
        <v>0</v>
      </c>
      <c r="BH37" s="64"/>
      <c r="BI37" s="64"/>
      <c r="BJ37" s="64"/>
      <c r="BK37" s="64"/>
      <c r="BL37" s="64">
        <v>144.69999999999999</v>
      </c>
      <c r="BM37" s="64"/>
      <c r="BN37" s="64"/>
      <c r="BO37" s="64"/>
      <c r="BP37" s="64"/>
      <c r="BQ37" s="64"/>
      <c r="BR37" s="64"/>
      <c r="BS37" s="64"/>
      <c r="BT37" s="64">
        <f>BL37</f>
        <v>144.69999999999999</v>
      </c>
      <c r="BU37" s="64">
        <f>BL37</f>
        <v>144.69999999999999</v>
      </c>
      <c r="BV37" s="64">
        <v>0</v>
      </c>
      <c r="BW37" s="111">
        <v>0</v>
      </c>
      <c r="BX37" s="63" t="s">
        <v>54</v>
      </c>
      <c r="BY37" s="31">
        <v>3300</v>
      </c>
      <c r="BZ37" s="31">
        <v>3300</v>
      </c>
      <c r="CA37" s="31">
        <v>3300</v>
      </c>
      <c r="CB37" s="31">
        <v>3300</v>
      </c>
    </row>
    <row r="38" spans="1:80" ht="46.5" x14ac:dyDescent="0.2">
      <c r="A38" s="168"/>
      <c r="B38" s="182"/>
      <c r="C38" s="183"/>
      <c r="D38" s="131" t="s">
        <v>45</v>
      </c>
      <c r="E38" s="120" t="s">
        <v>28</v>
      </c>
      <c r="F38" s="119">
        <v>188718528</v>
      </c>
      <c r="G38" s="121" t="s">
        <v>37</v>
      </c>
      <c r="H38" s="16"/>
      <c r="I38" s="16"/>
      <c r="J38" s="16"/>
      <c r="K38" s="16"/>
      <c r="L38" s="16">
        <v>115.7</v>
      </c>
      <c r="M38" s="16"/>
      <c r="N38" s="16"/>
      <c r="O38" s="16"/>
      <c r="P38" s="16"/>
      <c r="Q38" s="16"/>
      <c r="R38" s="16"/>
      <c r="S38" s="16"/>
      <c r="T38" s="16">
        <v>115.7</v>
      </c>
      <c r="U38" s="16">
        <v>115.7</v>
      </c>
      <c r="V38" s="16">
        <v>0</v>
      </c>
      <c r="W38" s="16">
        <v>0</v>
      </c>
      <c r="X38" s="16"/>
      <c r="Y38" s="16"/>
      <c r="Z38" s="16"/>
      <c r="AA38" s="16"/>
      <c r="AB38" s="16"/>
      <c r="AC38" s="16"/>
      <c r="AD38" s="16"/>
      <c r="AE38" s="16"/>
      <c r="AF38" s="16">
        <v>115.7</v>
      </c>
      <c r="AG38" s="16"/>
      <c r="AH38" s="16"/>
      <c r="AI38" s="16"/>
      <c r="AJ38" s="16"/>
      <c r="AK38" s="16"/>
      <c r="AL38" s="16"/>
      <c r="AM38" s="16"/>
      <c r="AN38" s="16">
        <v>115.7</v>
      </c>
      <c r="AO38" s="16">
        <v>115.7</v>
      </c>
      <c r="AP38" s="16">
        <v>0</v>
      </c>
      <c r="AQ38" s="16">
        <v>0</v>
      </c>
      <c r="AR38" s="16"/>
      <c r="AS38" s="16"/>
      <c r="AT38" s="16"/>
      <c r="AU38" s="16"/>
      <c r="AV38" s="16">
        <v>115.7</v>
      </c>
      <c r="AW38" s="16"/>
      <c r="AX38" s="16"/>
      <c r="AY38" s="16"/>
      <c r="AZ38" s="16"/>
      <c r="BA38" s="16"/>
      <c r="BB38" s="16"/>
      <c r="BC38" s="16"/>
      <c r="BD38" s="16">
        <v>115.7</v>
      </c>
      <c r="BE38" s="16">
        <v>115.7</v>
      </c>
      <c r="BF38" s="16">
        <v>0</v>
      </c>
      <c r="BG38" s="16">
        <v>0</v>
      </c>
      <c r="BH38" s="23"/>
      <c r="BI38" s="23"/>
      <c r="BJ38" s="23"/>
      <c r="BK38" s="16"/>
      <c r="BL38" s="16">
        <v>115.7</v>
      </c>
      <c r="BM38" s="16"/>
      <c r="BN38" s="16"/>
      <c r="BO38" s="16"/>
      <c r="BP38" s="16"/>
      <c r="BQ38" s="16"/>
      <c r="BR38" s="16"/>
      <c r="BS38" s="16"/>
      <c r="BT38" s="16">
        <v>115.7</v>
      </c>
      <c r="BU38" s="16">
        <v>115.7</v>
      </c>
      <c r="BV38" s="16">
        <v>0</v>
      </c>
      <c r="BW38" s="16">
        <v>0</v>
      </c>
      <c r="BX38" s="66" t="s">
        <v>67</v>
      </c>
      <c r="BY38" s="28">
        <v>22</v>
      </c>
      <c r="BZ38" s="28">
        <v>22</v>
      </c>
      <c r="CA38" s="28">
        <v>22</v>
      </c>
      <c r="CB38" s="28">
        <v>22</v>
      </c>
    </row>
    <row r="39" spans="1:80" ht="46.5" x14ac:dyDescent="0.2">
      <c r="A39" s="168"/>
      <c r="B39" s="182"/>
      <c r="C39" s="183"/>
      <c r="D39" s="132" t="s">
        <v>46</v>
      </c>
      <c r="E39" s="120" t="s">
        <v>28</v>
      </c>
      <c r="F39" s="119">
        <v>188718528</v>
      </c>
      <c r="G39" s="121" t="s">
        <v>37</v>
      </c>
      <c r="H39" s="16"/>
      <c r="I39" s="16">
        <v>450</v>
      </c>
      <c r="J39" s="16"/>
      <c r="K39" s="16"/>
      <c r="L39" s="16">
        <v>375.3</v>
      </c>
      <c r="M39" s="16"/>
      <c r="N39" s="16"/>
      <c r="O39" s="16"/>
      <c r="P39" s="16"/>
      <c r="Q39" s="16"/>
      <c r="R39" s="16"/>
      <c r="S39" s="16"/>
      <c r="T39" s="16">
        <f>L39</f>
        <v>375.3</v>
      </c>
      <c r="U39" s="16">
        <f>L39</f>
        <v>375.3</v>
      </c>
      <c r="V39" s="16">
        <v>0</v>
      </c>
      <c r="W39" s="16">
        <v>0</v>
      </c>
      <c r="X39" s="16"/>
      <c r="Y39" s="16"/>
      <c r="Z39" s="16"/>
      <c r="AA39" s="16"/>
      <c r="AB39" s="16"/>
      <c r="AC39" s="16">
        <v>442.8</v>
      </c>
      <c r="AD39" s="16"/>
      <c r="AE39" s="16"/>
      <c r="AF39" s="16">
        <v>479.2</v>
      </c>
      <c r="AG39" s="16"/>
      <c r="AH39" s="16"/>
      <c r="AI39" s="16"/>
      <c r="AJ39" s="16"/>
      <c r="AK39" s="16"/>
      <c r="AL39" s="16"/>
      <c r="AM39" s="16"/>
      <c r="AN39" s="16">
        <v>479.2</v>
      </c>
      <c r="AO39" s="16">
        <v>479.2</v>
      </c>
      <c r="AP39" s="16">
        <v>0</v>
      </c>
      <c r="AQ39" s="16">
        <v>0</v>
      </c>
      <c r="AR39" s="16"/>
      <c r="AS39" s="16">
        <v>450</v>
      </c>
      <c r="AT39" s="16"/>
      <c r="AU39" s="16"/>
      <c r="AV39" s="16">
        <v>375.3</v>
      </c>
      <c r="AW39" s="16"/>
      <c r="AX39" s="16"/>
      <c r="AY39" s="16"/>
      <c r="AZ39" s="16"/>
      <c r="BA39" s="16"/>
      <c r="BB39" s="16"/>
      <c r="BC39" s="16"/>
      <c r="BD39" s="16">
        <v>375.3</v>
      </c>
      <c r="BE39" s="16">
        <v>375.3</v>
      </c>
      <c r="BF39" s="16">
        <v>0</v>
      </c>
      <c r="BG39" s="16">
        <v>0</v>
      </c>
      <c r="BH39" s="23"/>
      <c r="BI39" s="23">
        <v>450</v>
      </c>
      <c r="BJ39" s="23"/>
      <c r="BK39" s="23"/>
      <c r="BL39" s="23">
        <v>375.3</v>
      </c>
      <c r="BM39" s="23"/>
      <c r="BN39" s="23"/>
      <c r="BO39" s="23"/>
      <c r="BP39" s="23"/>
      <c r="BQ39" s="23"/>
      <c r="BR39" s="23"/>
      <c r="BS39" s="23"/>
      <c r="BT39" s="23">
        <v>375.3</v>
      </c>
      <c r="BU39" s="23">
        <v>375.3</v>
      </c>
      <c r="BV39" s="23">
        <v>0</v>
      </c>
      <c r="BW39" s="111">
        <v>0</v>
      </c>
      <c r="BX39" s="66" t="s">
        <v>74</v>
      </c>
      <c r="BY39" s="28">
        <v>4</v>
      </c>
      <c r="BZ39" s="28">
        <v>4</v>
      </c>
      <c r="CA39" s="28">
        <v>4</v>
      </c>
      <c r="CB39" s="28">
        <v>4</v>
      </c>
    </row>
    <row r="40" spans="1:80" ht="36" x14ac:dyDescent="0.2">
      <c r="A40" s="168"/>
      <c r="B40" s="182"/>
      <c r="C40" s="183"/>
      <c r="D40" s="187" t="s">
        <v>47</v>
      </c>
      <c r="E40" s="184" t="s">
        <v>28</v>
      </c>
      <c r="F40" s="185">
        <v>188718528</v>
      </c>
      <c r="G40" s="186" t="s">
        <v>37</v>
      </c>
      <c r="H40" s="16"/>
      <c r="I40" s="16">
        <v>400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>
        <v>400</v>
      </c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>
        <v>400</v>
      </c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58"/>
      <c r="BH40" s="58"/>
      <c r="BI40" s="58">
        <v>400</v>
      </c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6"/>
      <c r="BW40" s="117"/>
      <c r="BX40" s="66" t="s">
        <v>84</v>
      </c>
      <c r="BY40" s="128">
        <v>223</v>
      </c>
      <c r="BZ40" s="128">
        <v>225</v>
      </c>
      <c r="CA40" s="128">
        <v>227</v>
      </c>
      <c r="CB40" s="129">
        <v>229</v>
      </c>
    </row>
    <row r="41" spans="1:80" ht="24" x14ac:dyDescent="0.2">
      <c r="A41" s="168"/>
      <c r="B41" s="182"/>
      <c r="C41" s="183"/>
      <c r="D41" s="188"/>
      <c r="E41" s="184"/>
      <c r="F41" s="185"/>
      <c r="G41" s="18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6"/>
      <c r="BW41" s="117"/>
      <c r="BX41" s="66" t="s">
        <v>85</v>
      </c>
      <c r="BY41" s="128">
        <v>1118.7750000000001</v>
      </c>
      <c r="BZ41" s="128">
        <v>1118.7750000000001</v>
      </c>
      <c r="CA41" s="128">
        <v>1118.7750000000001</v>
      </c>
      <c r="CB41" s="129">
        <v>1118.7750000000001</v>
      </c>
    </row>
    <row r="42" spans="1:80" ht="156" x14ac:dyDescent="0.2">
      <c r="A42" s="135" t="s">
        <v>12</v>
      </c>
      <c r="B42" s="136" t="s">
        <v>14</v>
      </c>
      <c r="C42" s="137" t="s">
        <v>13</v>
      </c>
      <c r="D42" s="139" t="s">
        <v>93</v>
      </c>
      <c r="E42" s="77" t="s">
        <v>28</v>
      </c>
      <c r="F42" s="138">
        <v>188718528</v>
      </c>
      <c r="G42" s="42" t="s">
        <v>37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>
        <v>1042.8</v>
      </c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>
        <f>AC42</f>
        <v>1042.8</v>
      </c>
      <c r="AO42" s="16">
        <v>625.5</v>
      </c>
      <c r="AP42" s="16">
        <v>0</v>
      </c>
      <c r="AQ42" s="16">
        <v>417.3</v>
      </c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6"/>
      <c r="BW42" s="117"/>
      <c r="BX42" s="147" t="s">
        <v>105</v>
      </c>
      <c r="BY42" s="128"/>
      <c r="BZ42" s="128" t="s">
        <v>106</v>
      </c>
      <c r="CA42" s="128"/>
      <c r="CB42" s="129"/>
    </row>
    <row r="43" spans="1:80" ht="60" x14ac:dyDescent="0.2">
      <c r="A43" s="134" t="s">
        <v>12</v>
      </c>
      <c r="B43" s="136" t="s">
        <v>14</v>
      </c>
      <c r="C43" s="137" t="s">
        <v>14</v>
      </c>
      <c r="D43" s="139" t="s">
        <v>94</v>
      </c>
      <c r="E43" s="77" t="s">
        <v>28</v>
      </c>
      <c r="F43" s="138">
        <v>188718528</v>
      </c>
      <c r="G43" s="42" t="s">
        <v>37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>
        <v>106</v>
      </c>
      <c r="AH43" s="16"/>
      <c r="AI43" s="16"/>
      <c r="AJ43" s="16"/>
      <c r="AK43" s="16"/>
      <c r="AL43" s="16"/>
      <c r="AM43" s="16"/>
      <c r="AN43" s="16">
        <f>AG43</f>
        <v>106</v>
      </c>
      <c r="AO43" s="16">
        <v>0</v>
      </c>
      <c r="AP43" s="16">
        <v>0</v>
      </c>
      <c r="AQ43" s="16">
        <f>AG43</f>
        <v>106</v>
      </c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6"/>
      <c r="BW43" s="145"/>
      <c r="BX43" s="148" t="s">
        <v>107</v>
      </c>
      <c r="BY43" s="146"/>
      <c r="BZ43" s="128">
        <v>0.67</v>
      </c>
      <c r="CA43" s="128"/>
      <c r="CB43" s="129"/>
    </row>
    <row r="44" spans="1:80" ht="48" x14ac:dyDescent="0.2">
      <c r="A44" s="134" t="s">
        <v>12</v>
      </c>
      <c r="B44" s="136" t="s">
        <v>14</v>
      </c>
      <c r="C44" s="137" t="s">
        <v>15</v>
      </c>
      <c r="D44" s="139" t="s">
        <v>95</v>
      </c>
      <c r="E44" s="77" t="s">
        <v>28</v>
      </c>
      <c r="F44" s="138">
        <v>188718528</v>
      </c>
      <c r="G44" s="42" t="s">
        <v>37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>
        <v>79.099999999999994</v>
      </c>
      <c r="AH44" s="16"/>
      <c r="AI44" s="16"/>
      <c r="AJ44" s="16"/>
      <c r="AK44" s="16"/>
      <c r="AL44" s="16"/>
      <c r="AM44" s="16"/>
      <c r="AN44" s="16">
        <f>AG44</f>
        <v>79.099999999999994</v>
      </c>
      <c r="AO44" s="16">
        <v>0</v>
      </c>
      <c r="AP44" s="16">
        <v>0</v>
      </c>
      <c r="AQ44" s="16">
        <f>AN44</f>
        <v>79.099999999999994</v>
      </c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6"/>
      <c r="BW44" s="145"/>
      <c r="BX44" s="148" t="s">
        <v>108</v>
      </c>
      <c r="BY44" s="146"/>
      <c r="BZ44" s="128">
        <v>0.34</v>
      </c>
      <c r="CA44" s="128"/>
      <c r="CB44" s="129"/>
    </row>
    <row r="45" spans="1:80" ht="84" customHeight="1" x14ac:dyDescent="0.2">
      <c r="A45" s="134" t="s">
        <v>12</v>
      </c>
      <c r="B45" s="136" t="s">
        <v>14</v>
      </c>
      <c r="C45" s="137" t="s">
        <v>27</v>
      </c>
      <c r="D45" s="139" t="s">
        <v>96</v>
      </c>
      <c r="E45" s="77" t="s">
        <v>28</v>
      </c>
      <c r="F45" s="138">
        <v>188718528</v>
      </c>
      <c r="G45" s="42" t="s">
        <v>37</v>
      </c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>
        <v>86.9</v>
      </c>
      <c r="AH45" s="16"/>
      <c r="AI45" s="16"/>
      <c r="AJ45" s="16"/>
      <c r="AK45" s="16"/>
      <c r="AL45" s="16"/>
      <c r="AM45" s="16"/>
      <c r="AN45" s="16">
        <f>AG45</f>
        <v>86.9</v>
      </c>
      <c r="AO45" s="16">
        <v>0</v>
      </c>
      <c r="AP45" s="16">
        <v>0</v>
      </c>
      <c r="AQ45" s="16">
        <f>AG45</f>
        <v>86.9</v>
      </c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6"/>
      <c r="BW45" s="145"/>
      <c r="BX45" s="148" t="s">
        <v>109</v>
      </c>
      <c r="BY45" s="146"/>
      <c r="BZ45" s="128">
        <v>0.72399999999999998</v>
      </c>
      <c r="CA45" s="128"/>
      <c r="CB45" s="129"/>
    </row>
    <row r="46" spans="1:80" ht="15.75" customHeight="1" x14ac:dyDescent="0.2">
      <c r="A46" s="8" t="s">
        <v>12</v>
      </c>
      <c r="B46" s="11" t="s">
        <v>14</v>
      </c>
      <c r="C46" s="178" t="s">
        <v>29</v>
      </c>
      <c r="D46" s="179"/>
      <c r="E46" s="179"/>
      <c r="F46" s="179"/>
      <c r="G46" s="180"/>
      <c r="H46" s="22"/>
      <c r="I46" s="22">
        <f t="shared" ref="I46:BT46" si="5">SUM(I36+I42+I43+I44+I45)</f>
        <v>850</v>
      </c>
      <c r="J46" s="22"/>
      <c r="K46" s="22"/>
      <c r="L46" s="22">
        <f t="shared" si="5"/>
        <v>635.70000000000005</v>
      </c>
      <c r="M46" s="22"/>
      <c r="N46" s="22"/>
      <c r="O46" s="22"/>
      <c r="P46" s="22"/>
      <c r="Q46" s="22"/>
      <c r="R46" s="22"/>
      <c r="S46" s="22"/>
      <c r="T46" s="22">
        <f t="shared" si="5"/>
        <v>635.70000000000005</v>
      </c>
      <c r="U46" s="22">
        <f t="shared" si="5"/>
        <v>635.70000000000005</v>
      </c>
      <c r="V46" s="22">
        <f t="shared" si="5"/>
        <v>0</v>
      </c>
      <c r="W46" s="22">
        <f t="shared" si="5"/>
        <v>0</v>
      </c>
      <c r="X46" s="22">
        <f t="shared" si="5"/>
        <v>0</v>
      </c>
      <c r="Y46" s="22">
        <f t="shared" si="5"/>
        <v>0</v>
      </c>
      <c r="Z46" s="22">
        <f t="shared" si="5"/>
        <v>0</v>
      </c>
      <c r="AA46" s="22">
        <f t="shared" si="5"/>
        <v>0</v>
      </c>
      <c r="AB46" s="22"/>
      <c r="AC46" s="22">
        <f t="shared" si="5"/>
        <v>1885.6</v>
      </c>
      <c r="AD46" s="22"/>
      <c r="AE46" s="22"/>
      <c r="AF46" s="22">
        <f t="shared" si="5"/>
        <v>739.59999999999991</v>
      </c>
      <c r="AG46" s="22">
        <f t="shared" si="5"/>
        <v>272</v>
      </c>
      <c r="AH46" s="22"/>
      <c r="AI46" s="22"/>
      <c r="AJ46" s="22"/>
      <c r="AK46" s="22"/>
      <c r="AL46" s="22"/>
      <c r="AM46" s="22"/>
      <c r="AN46" s="22">
        <f t="shared" si="5"/>
        <v>2054.3999999999996</v>
      </c>
      <c r="AO46" s="22">
        <f t="shared" si="5"/>
        <v>1365.1</v>
      </c>
      <c r="AP46" s="22">
        <f t="shared" si="5"/>
        <v>0</v>
      </c>
      <c r="AQ46" s="22">
        <f t="shared" si="5"/>
        <v>689.3</v>
      </c>
      <c r="AR46" s="22"/>
      <c r="AS46" s="22">
        <f t="shared" si="5"/>
        <v>850</v>
      </c>
      <c r="AT46" s="22"/>
      <c r="AU46" s="22"/>
      <c r="AV46" s="22">
        <f t="shared" si="5"/>
        <v>635.70000000000005</v>
      </c>
      <c r="AW46" s="22"/>
      <c r="AX46" s="22"/>
      <c r="AY46" s="22"/>
      <c r="AZ46" s="22"/>
      <c r="BA46" s="22"/>
      <c r="BB46" s="22"/>
      <c r="BC46" s="22"/>
      <c r="BD46" s="22">
        <f t="shared" si="5"/>
        <v>635.70000000000005</v>
      </c>
      <c r="BE46" s="22">
        <f t="shared" si="5"/>
        <v>635.70000000000005</v>
      </c>
      <c r="BF46" s="22">
        <f t="shared" si="5"/>
        <v>0</v>
      </c>
      <c r="BG46" s="22">
        <f t="shared" si="5"/>
        <v>0</v>
      </c>
      <c r="BH46" s="22"/>
      <c r="BI46" s="22">
        <f t="shared" si="5"/>
        <v>850</v>
      </c>
      <c r="BJ46" s="22"/>
      <c r="BK46" s="22"/>
      <c r="BL46" s="22">
        <f t="shared" si="5"/>
        <v>635.70000000000005</v>
      </c>
      <c r="BM46" s="22"/>
      <c r="BN46" s="22"/>
      <c r="BO46" s="22"/>
      <c r="BP46" s="22"/>
      <c r="BQ46" s="22"/>
      <c r="BR46" s="22"/>
      <c r="BS46" s="22"/>
      <c r="BT46" s="22">
        <f t="shared" si="5"/>
        <v>635.70000000000005</v>
      </c>
      <c r="BU46" s="22">
        <f t="shared" ref="BU46:BW46" si="6">SUM(BU36+BU42+BU43+BU44+BU45)</f>
        <v>635.70000000000005</v>
      </c>
      <c r="BV46" s="22">
        <f t="shared" si="6"/>
        <v>0</v>
      </c>
      <c r="BW46" s="22">
        <f t="shared" si="6"/>
        <v>0</v>
      </c>
      <c r="BX46" s="107"/>
      <c r="BY46" s="107"/>
      <c r="BZ46" s="107"/>
      <c r="CA46" s="107"/>
      <c r="CB46" s="102"/>
    </row>
    <row r="47" spans="1:80" s="41" customFormat="1" ht="15.75" customHeight="1" x14ac:dyDescent="0.2">
      <c r="A47" s="12" t="s">
        <v>12</v>
      </c>
      <c r="B47" s="13" t="s">
        <v>15</v>
      </c>
      <c r="C47" s="175" t="s">
        <v>101</v>
      </c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6"/>
      <c r="AE47" s="176"/>
      <c r="AF47" s="176"/>
      <c r="AG47" s="176"/>
      <c r="AH47" s="176"/>
      <c r="AI47" s="176"/>
      <c r="AJ47" s="176"/>
      <c r="AK47" s="176"/>
      <c r="AL47" s="176"/>
      <c r="AM47" s="176"/>
      <c r="AN47" s="176"/>
      <c r="AO47" s="176"/>
      <c r="AP47" s="176"/>
      <c r="AQ47" s="176"/>
      <c r="AR47" s="176"/>
      <c r="AS47" s="176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176"/>
      <c r="BI47" s="176"/>
      <c r="BJ47" s="176"/>
      <c r="BK47" s="176"/>
      <c r="BL47" s="176"/>
      <c r="BM47" s="176"/>
      <c r="BN47" s="176"/>
      <c r="BO47" s="176"/>
      <c r="BP47" s="176"/>
      <c r="BQ47" s="176"/>
      <c r="BR47" s="176"/>
      <c r="BS47" s="176"/>
      <c r="BT47" s="176"/>
      <c r="BU47" s="176"/>
      <c r="BV47" s="176"/>
      <c r="BW47" s="176"/>
      <c r="BX47" s="176"/>
      <c r="BY47" s="176"/>
      <c r="BZ47" s="176"/>
      <c r="CA47" s="80"/>
      <c r="CB47" s="106"/>
    </row>
    <row r="48" spans="1:80" ht="98.25" customHeight="1" x14ac:dyDescent="0.2">
      <c r="A48" s="62" t="s">
        <v>12</v>
      </c>
      <c r="B48" s="61" t="s">
        <v>15</v>
      </c>
      <c r="C48" s="76" t="s">
        <v>12</v>
      </c>
      <c r="D48" s="42" t="s">
        <v>68</v>
      </c>
      <c r="E48" s="77" t="s">
        <v>28</v>
      </c>
      <c r="F48" s="78" t="s">
        <v>30</v>
      </c>
      <c r="G48" s="79" t="s">
        <v>37</v>
      </c>
      <c r="H48" s="16"/>
      <c r="I48" s="16"/>
      <c r="J48" s="16"/>
      <c r="K48" s="16"/>
      <c r="L48" s="16">
        <v>185.7</v>
      </c>
      <c r="M48" s="16"/>
      <c r="N48" s="16"/>
      <c r="O48" s="16"/>
      <c r="P48" s="16"/>
      <c r="Q48" s="16"/>
      <c r="R48" s="16"/>
      <c r="S48" s="16"/>
      <c r="T48" s="16">
        <f>L48</f>
        <v>185.7</v>
      </c>
      <c r="U48" s="16">
        <f>L48</f>
        <v>185.7</v>
      </c>
      <c r="V48" s="16">
        <v>0</v>
      </c>
      <c r="W48" s="16">
        <v>0</v>
      </c>
      <c r="X48" s="16"/>
      <c r="Y48" s="16"/>
      <c r="Z48" s="16"/>
      <c r="AA48" s="16"/>
      <c r="AB48" s="16"/>
      <c r="AC48" s="16"/>
      <c r="AD48" s="16"/>
      <c r="AE48" s="16"/>
      <c r="AF48" s="16">
        <v>124.9</v>
      </c>
      <c r="AG48" s="16"/>
      <c r="AH48" s="16"/>
      <c r="AI48" s="16"/>
      <c r="AJ48" s="16"/>
      <c r="AK48" s="16"/>
      <c r="AL48" s="16"/>
      <c r="AM48" s="16"/>
      <c r="AN48" s="16">
        <f>AF48</f>
        <v>124.9</v>
      </c>
      <c r="AO48" s="16">
        <f>AF48</f>
        <v>124.9</v>
      </c>
      <c r="AP48" s="16">
        <v>0</v>
      </c>
      <c r="AQ48" s="16">
        <v>0</v>
      </c>
      <c r="AR48" s="16"/>
      <c r="AS48" s="16"/>
      <c r="AT48" s="44"/>
      <c r="AU48" s="16"/>
      <c r="AV48" s="16">
        <v>190</v>
      </c>
      <c r="AW48" s="16"/>
      <c r="AX48" s="16"/>
      <c r="AY48" s="16"/>
      <c r="AZ48" s="16"/>
      <c r="BA48" s="16"/>
      <c r="BB48" s="16"/>
      <c r="BC48" s="16"/>
      <c r="BD48" s="16">
        <f>AV48</f>
        <v>190</v>
      </c>
      <c r="BE48" s="16">
        <f>AV48</f>
        <v>190</v>
      </c>
      <c r="BF48" s="16">
        <v>0</v>
      </c>
      <c r="BG48" s="16">
        <v>0</v>
      </c>
      <c r="BH48" s="16"/>
      <c r="BI48" s="16"/>
      <c r="BJ48" s="16"/>
      <c r="BK48" s="16"/>
      <c r="BL48" s="16">
        <v>190</v>
      </c>
      <c r="BM48" s="16"/>
      <c r="BN48" s="16"/>
      <c r="BO48" s="16"/>
      <c r="BP48" s="16"/>
      <c r="BQ48" s="16"/>
      <c r="BR48" s="16"/>
      <c r="BS48" s="16"/>
      <c r="BT48" s="16">
        <f>BL48</f>
        <v>190</v>
      </c>
      <c r="BU48" s="16">
        <f>BL48</f>
        <v>190</v>
      </c>
      <c r="BV48" s="16">
        <v>0</v>
      </c>
      <c r="BW48" s="110">
        <v>0</v>
      </c>
      <c r="BX48" s="42" t="s">
        <v>86</v>
      </c>
      <c r="BY48" s="121" t="s">
        <v>87</v>
      </c>
      <c r="BZ48" s="121" t="s">
        <v>88</v>
      </c>
      <c r="CA48" s="121" t="s">
        <v>89</v>
      </c>
      <c r="CB48" s="28" t="s">
        <v>89</v>
      </c>
    </row>
    <row r="49" spans="1:80" ht="15.75" customHeight="1" x14ac:dyDescent="0.2">
      <c r="A49" s="8" t="s">
        <v>12</v>
      </c>
      <c r="B49" s="11" t="s">
        <v>15</v>
      </c>
      <c r="C49" s="156" t="s">
        <v>29</v>
      </c>
      <c r="D49" s="156"/>
      <c r="E49" s="156"/>
      <c r="F49" s="156"/>
      <c r="G49" s="156"/>
      <c r="H49" s="22"/>
      <c r="I49" s="22"/>
      <c r="J49" s="22"/>
      <c r="K49" s="22"/>
      <c r="L49" s="22">
        <f>SUM(L48)</f>
        <v>185.7</v>
      </c>
      <c r="M49" s="22"/>
      <c r="N49" s="22"/>
      <c r="O49" s="22"/>
      <c r="P49" s="22"/>
      <c r="Q49" s="22"/>
      <c r="R49" s="22"/>
      <c r="S49" s="22"/>
      <c r="T49" s="22">
        <f t="shared" ref="T49:AA49" si="7">SUM(T48)</f>
        <v>185.7</v>
      </c>
      <c r="U49" s="22">
        <f t="shared" si="7"/>
        <v>185.7</v>
      </c>
      <c r="V49" s="22">
        <f t="shared" si="7"/>
        <v>0</v>
      </c>
      <c r="W49" s="22">
        <f t="shared" si="7"/>
        <v>0</v>
      </c>
      <c r="X49" s="22">
        <f t="shared" si="7"/>
        <v>0</v>
      </c>
      <c r="Y49" s="22">
        <f t="shared" si="7"/>
        <v>0</v>
      </c>
      <c r="Z49" s="22">
        <f t="shared" si="7"/>
        <v>0</v>
      </c>
      <c r="AA49" s="22">
        <f t="shared" si="7"/>
        <v>0</v>
      </c>
      <c r="AB49" s="22"/>
      <c r="AC49" s="22"/>
      <c r="AD49" s="22"/>
      <c r="AE49" s="22"/>
      <c r="AF49" s="22">
        <f>SUM(AF48)</f>
        <v>124.9</v>
      </c>
      <c r="AG49" s="22"/>
      <c r="AH49" s="22"/>
      <c r="AI49" s="22"/>
      <c r="AJ49" s="22"/>
      <c r="AK49" s="22"/>
      <c r="AL49" s="22"/>
      <c r="AM49" s="22"/>
      <c r="AN49" s="22">
        <f>SUM(AN48)</f>
        <v>124.9</v>
      </c>
      <c r="AO49" s="22">
        <f>SUM(AO48)</f>
        <v>124.9</v>
      </c>
      <c r="AP49" s="22">
        <f>SUM(AP48)</f>
        <v>0</v>
      </c>
      <c r="AQ49" s="22">
        <f>SUM(AQ48)</f>
        <v>0</v>
      </c>
      <c r="AR49" s="22"/>
      <c r="AS49" s="22"/>
      <c r="AT49" s="22"/>
      <c r="AU49" s="22"/>
      <c r="AV49" s="22">
        <f>SUM(AV48)</f>
        <v>190</v>
      </c>
      <c r="AW49" s="22"/>
      <c r="AX49" s="22"/>
      <c r="AY49" s="22"/>
      <c r="AZ49" s="22"/>
      <c r="BA49" s="22"/>
      <c r="BB49" s="22"/>
      <c r="BC49" s="22"/>
      <c r="BD49" s="22">
        <f>SUM(BD48)</f>
        <v>190</v>
      </c>
      <c r="BE49" s="22">
        <f>SUM(BE48)</f>
        <v>190</v>
      </c>
      <c r="BF49" s="22">
        <f>SUM(BF48)</f>
        <v>0</v>
      </c>
      <c r="BG49" s="22">
        <f>SUM(BG48)</f>
        <v>0</v>
      </c>
      <c r="BH49" s="22"/>
      <c r="BI49" s="22"/>
      <c r="BJ49" s="22"/>
      <c r="BK49" s="22"/>
      <c r="BL49" s="22">
        <f>SUM(BL48)</f>
        <v>190</v>
      </c>
      <c r="BM49" s="22"/>
      <c r="BN49" s="22"/>
      <c r="BO49" s="22"/>
      <c r="BP49" s="22"/>
      <c r="BQ49" s="22"/>
      <c r="BR49" s="22"/>
      <c r="BS49" s="22"/>
      <c r="BT49" s="22">
        <f>SUM(BT48)</f>
        <v>190</v>
      </c>
      <c r="BU49" s="22">
        <f>SUM(BU48)</f>
        <v>190</v>
      </c>
      <c r="BV49" s="22">
        <f>SUM(BV48)</f>
        <v>0</v>
      </c>
      <c r="BW49" s="22">
        <f>SUM(BW48)</f>
        <v>0</v>
      </c>
      <c r="BX49" s="40"/>
      <c r="BY49" s="40"/>
      <c r="BZ49" s="40"/>
      <c r="CA49" s="40"/>
      <c r="CB49" s="102"/>
    </row>
    <row r="50" spans="1:80" s="41" customFormat="1" ht="15.75" customHeight="1" x14ac:dyDescent="0.2">
      <c r="A50" s="12" t="s">
        <v>12</v>
      </c>
      <c r="B50" s="13" t="s">
        <v>27</v>
      </c>
      <c r="C50" s="175" t="s">
        <v>103</v>
      </c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06"/>
    </row>
    <row r="51" spans="1:80" ht="46.5" x14ac:dyDescent="0.2">
      <c r="A51" s="62" t="s">
        <v>12</v>
      </c>
      <c r="B51" s="61" t="s">
        <v>27</v>
      </c>
      <c r="C51" s="76" t="s">
        <v>12</v>
      </c>
      <c r="D51" s="42" t="s">
        <v>104</v>
      </c>
      <c r="E51" s="77" t="s">
        <v>28</v>
      </c>
      <c r="F51" s="78" t="s">
        <v>30</v>
      </c>
      <c r="G51" s="79" t="s">
        <v>37</v>
      </c>
      <c r="H51" s="16"/>
      <c r="I51" s="16"/>
      <c r="J51" s="16"/>
      <c r="K51" s="16"/>
      <c r="L51" s="16">
        <v>70.2</v>
      </c>
      <c r="M51" s="16"/>
      <c r="N51" s="16"/>
      <c r="O51" s="16"/>
      <c r="P51" s="16"/>
      <c r="Q51" s="16"/>
      <c r="R51" s="16"/>
      <c r="S51" s="16"/>
      <c r="T51" s="16">
        <f>L51</f>
        <v>70.2</v>
      </c>
      <c r="U51" s="16">
        <f>T51</f>
        <v>70.2</v>
      </c>
      <c r="V51" s="16">
        <v>49.4</v>
      </c>
      <c r="W51" s="16">
        <v>0</v>
      </c>
      <c r="X51" s="16"/>
      <c r="Y51" s="16"/>
      <c r="Z51" s="16"/>
      <c r="AA51" s="16"/>
      <c r="AB51" s="16"/>
      <c r="AC51" s="16"/>
      <c r="AD51" s="16"/>
      <c r="AE51" s="16"/>
      <c r="AF51" s="16">
        <v>69.5</v>
      </c>
      <c r="AG51" s="16"/>
      <c r="AH51" s="16"/>
      <c r="AI51" s="16"/>
      <c r="AJ51" s="16"/>
      <c r="AK51" s="16"/>
      <c r="AL51" s="16"/>
      <c r="AM51" s="16"/>
      <c r="AN51" s="16">
        <f>AF51</f>
        <v>69.5</v>
      </c>
      <c r="AO51" s="16">
        <f>AF51</f>
        <v>69.5</v>
      </c>
      <c r="AP51" s="16">
        <v>48.7</v>
      </c>
      <c r="AQ51" s="16">
        <v>0</v>
      </c>
      <c r="AR51" s="16"/>
      <c r="AS51" s="16"/>
      <c r="AT51" s="16"/>
      <c r="AU51" s="16"/>
      <c r="AV51" s="16">
        <v>71</v>
      </c>
      <c r="AW51" s="16"/>
      <c r="AX51" s="16"/>
      <c r="AY51" s="16"/>
      <c r="AZ51" s="16"/>
      <c r="BA51" s="16"/>
      <c r="BB51" s="16"/>
      <c r="BC51" s="16"/>
      <c r="BD51" s="16">
        <v>71</v>
      </c>
      <c r="BE51" s="16">
        <f>71</f>
        <v>71</v>
      </c>
      <c r="BF51" s="16">
        <v>50.4</v>
      </c>
      <c r="BG51" s="16">
        <v>0</v>
      </c>
      <c r="BH51" s="16"/>
      <c r="BI51" s="16"/>
      <c r="BJ51" s="16"/>
      <c r="BK51" s="16"/>
      <c r="BL51" s="16">
        <v>71</v>
      </c>
      <c r="BM51" s="16"/>
      <c r="BN51" s="16"/>
      <c r="BO51" s="16"/>
      <c r="BP51" s="16"/>
      <c r="BQ51" s="16"/>
      <c r="BR51" s="16"/>
      <c r="BS51" s="16"/>
      <c r="BT51" s="16">
        <v>71</v>
      </c>
      <c r="BU51" s="16">
        <f>71</f>
        <v>71</v>
      </c>
      <c r="BV51" s="16">
        <v>50.4</v>
      </c>
      <c r="BW51" s="16">
        <v>0</v>
      </c>
      <c r="BX51" s="42" t="s">
        <v>39</v>
      </c>
      <c r="BY51" s="91">
        <v>6</v>
      </c>
      <c r="BZ51" s="91">
        <v>6</v>
      </c>
      <c r="CA51" s="91">
        <v>6</v>
      </c>
      <c r="CB51" s="67">
        <v>6</v>
      </c>
    </row>
    <row r="52" spans="1:80" ht="15.75" customHeight="1" x14ac:dyDescent="0.2">
      <c r="A52" s="8" t="s">
        <v>12</v>
      </c>
      <c r="B52" s="11" t="s">
        <v>27</v>
      </c>
      <c r="C52" s="156" t="s">
        <v>29</v>
      </c>
      <c r="D52" s="156"/>
      <c r="E52" s="156"/>
      <c r="F52" s="156"/>
      <c r="G52" s="156"/>
      <c r="H52" s="22"/>
      <c r="I52" s="22"/>
      <c r="J52" s="22"/>
      <c r="K52" s="22"/>
      <c r="L52" s="22">
        <f>SUM(L51)</f>
        <v>70.2</v>
      </c>
      <c r="M52" s="22"/>
      <c r="N52" s="22"/>
      <c r="O52" s="22"/>
      <c r="P52" s="22"/>
      <c r="Q52" s="22"/>
      <c r="R52" s="22"/>
      <c r="S52" s="22"/>
      <c r="T52" s="22">
        <f t="shared" ref="T52:AA52" si="8">SUM(T51)</f>
        <v>70.2</v>
      </c>
      <c r="U52" s="22">
        <f t="shared" si="8"/>
        <v>70.2</v>
      </c>
      <c r="V52" s="22">
        <f t="shared" si="8"/>
        <v>49.4</v>
      </c>
      <c r="W52" s="22">
        <f t="shared" si="8"/>
        <v>0</v>
      </c>
      <c r="X52" s="22">
        <f t="shared" si="8"/>
        <v>0</v>
      </c>
      <c r="Y52" s="22">
        <f t="shared" si="8"/>
        <v>0</v>
      </c>
      <c r="Z52" s="22">
        <f t="shared" si="8"/>
        <v>0</v>
      </c>
      <c r="AA52" s="22">
        <f t="shared" si="8"/>
        <v>0</v>
      </c>
      <c r="AB52" s="22"/>
      <c r="AC52" s="22"/>
      <c r="AD52" s="22"/>
      <c r="AE52" s="22"/>
      <c r="AF52" s="22">
        <f>SUM(AF51)</f>
        <v>69.5</v>
      </c>
      <c r="AG52" s="22"/>
      <c r="AH52" s="22"/>
      <c r="AI52" s="22"/>
      <c r="AJ52" s="22"/>
      <c r="AK52" s="22"/>
      <c r="AL52" s="22"/>
      <c r="AM52" s="22"/>
      <c r="AN52" s="22">
        <f>SUM(AN51)</f>
        <v>69.5</v>
      </c>
      <c r="AO52" s="22">
        <f>SUM(AO51)</f>
        <v>69.5</v>
      </c>
      <c r="AP52" s="22">
        <f>SUM(AP51)</f>
        <v>48.7</v>
      </c>
      <c r="AQ52" s="22">
        <f>SUM(AQ51)</f>
        <v>0</v>
      </c>
      <c r="AR52" s="22"/>
      <c r="AS52" s="22"/>
      <c r="AT52" s="22"/>
      <c r="AU52" s="22"/>
      <c r="AV52" s="22">
        <f>SUM(AV51)</f>
        <v>71</v>
      </c>
      <c r="AW52" s="22"/>
      <c r="AX52" s="22"/>
      <c r="AY52" s="22"/>
      <c r="AZ52" s="22"/>
      <c r="BA52" s="22"/>
      <c r="BB52" s="22"/>
      <c r="BC52" s="22"/>
      <c r="BD52" s="22">
        <f>SUM(BD51)</f>
        <v>71</v>
      </c>
      <c r="BE52" s="22">
        <f>SUM(BE51)</f>
        <v>71</v>
      </c>
      <c r="BF52" s="22">
        <f>SUM(BF51)</f>
        <v>50.4</v>
      </c>
      <c r="BG52" s="22">
        <f>SUM(BG51)</f>
        <v>0</v>
      </c>
      <c r="BH52" s="22"/>
      <c r="BI52" s="22"/>
      <c r="BJ52" s="22"/>
      <c r="BK52" s="22"/>
      <c r="BL52" s="22">
        <f>SUM(BL51)</f>
        <v>71</v>
      </c>
      <c r="BM52" s="22"/>
      <c r="BN52" s="22"/>
      <c r="BO52" s="22"/>
      <c r="BP52" s="22"/>
      <c r="BQ52" s="22"/>
      <c r="BR52" s="22"/>
      <c r="BS52" s="22"/>
      <c r="BT52" s="22">
        <f>SUM(BT51)</f>
        <v>71</v>
      </c>
      <c r="BU52" s="22">
        <f>SUM(BU51)</f>
        <v>71</v>
      </c>
      <c r="BV52" s="22">
        <f>SUM(BV51)</f>
        <v>50.4</v>
      </c>
      <c r="BW52" s="22">
        <f>SUM(BW51)</f>
        <v>0</v>
      </c>
      <c r="BX52" s="40"/>
      <c r="BY52" s="40"/>
      <c r="BZ52" s="40"/>
      <c r="CA52" s="40"/>
      <c r="CB52" s="102"/>
    </row>
    <row r="53" spans="1:80" ht="15.75" customHeight="1" x14ac:dyDescent="0.2">
      <c r="A53" s="143" t="s">
        <v>12</v>
      </c>
      <c r="B53" s="11" t="s">
        <v>28</v>
      </c>
      <c r="C53" s="221" t="s">
        <v>110</v>
      </c>
      <c r="D53" s="222"/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22"/>
      <c r="AH53" s="222"/>
      <c r="AI53" s="222"/>
      <c r="AJ53" s="222"/>
      <c r="AK53" s="222"/>
      <c r="AL53" s="222"/>
      <c r="AM53" s="222"/>
      <c r="AN53" s="222"/>
      <c r="AO53" s="222"/>
      <c r="AP53" s="222"/>
      <c r="AQ53" s="222"/>
      <c r="AR53" s="222"/>
      <c r="AS53" s="222"/>
      <c r="AT53" s="222"/>
      <c r="AU53" s="222"/>
      <c r="AV53" s="222"/>
      <c r="AW53" s="222"/>
      <c r="AX53" s="222"/>
      <c r="AY53" s="222"/>
      <c r="AZ53" s="222"/>
      <c r="BA53" s="222"/>
      <c r="BB53" s="222"/>
      <c r="BC53" s="222"/>
      <c r="BD53" s="222"/>
      <c r="BE53" s="222"/>
      <c r="BF53" s="222"/>
      <c r="BG53" s="222"/>
      <c r="BH53" s="222"/>
      <c r="BI53" s="222"/>
      <c r="BJ53" s="222"/>
      <c r="BK53" s="222"/>
      <c r="BL53" s="222"/>
      <c r="BM53" s="222"/>
      <c r="BN53" s="222"/>
      <c r="BO53" s="222"/>
      <c r="BP53" s="222"/>
      <c r="BQ53" s="222"/>
      <c r="BR53" s="222"/>
      <c r="BS53" s="222"/>
      <c r="BT53" s="222"/>
      <c r="BU53" s="222"/>
      <c r="BV53" s="222"/>
      <c r="BW53" s="223"/>
      <c r="BX53" s="40"/>
      <c r="BY53" s="40"/>
      <c r="BZ53" s="40"/>
      <c r="CA53" s="40"/>
      <c r="CB53" s="102"/>
    </row>
    <row r="54" spans="1:80" ht="47.25" customHeight="1" x14ac:dyDescent="0.2">
      <c r="A54" s="143" t="s">
        <v>12</v>
      </c>
      <c r="B54" s="11" t="s">
        <v>28</v>
      </c>
      <c r="C54" s="224" t="s">
        <v>12</v>
      </c>
      <c r="D54" s="144" t="s">
        <v>111</v>
      </c>
      <c r="E54" s="77" t="s">
        <v>28</v>
      </c>
      <c r="F54" s="78" t="s">
        <v>30</v>
      </c>
      <c r="G54" s="79" t="s">
        <v>37</v>
      </c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227"/>
      <c r="AC54" s="227"/>
      <c r="AD54" s="227"/>
      <c r="AE54" s="227"/>
      <c r="AF54" s="227">
        <v>104.4</v>
      </c>
      <c r="AG54" s="227"/>
      <c r="AH54" s="227"/>
      <c r="AI54" s="227"/>
      <c r="AJ54" s="227"/>
      <c r="AK54" s="227"/>
      <c r="AL54" s="227"/>
      <c r="AM54" s="227"/>
      <c r="AN54" s="227">
        <v>104.4</v>
      </c>
      <c r="AO54" s="227">
        <v>0</v>
      </c>
      <c r="AP54" s="227">
        <v>0</v>
      </c>
      <c r="AQ54" s="227">
        <v>104.4</v>
      </c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42" t="s">
        <v>112</v>
      </c>
      <c r="BY54" s="225"/>
      <c r="BZ54" s="91">
        <v>1</v>
      </c>
      <c r="CA54" s="225"/>
      <c r="CB54" s="226"/>
    </row>
    <row r="55" spans="1:80" ht="15.75" customHeight="1" x14ac:dyDescent="0.2">
      <c r="A55" s="143" t="s">
        <v>12</v>
      </c>
      <c r="B55" s="11" t="s">
        <v>28</v>
      </c>
      <c r="C55" s="156" t="s">
        <v>29</v>
      </c>
      <c r="D55" s="156"/>
      <c r="E55" s="156"/>
      <c r="F55" s="156"/>
      <c r="G55" s="156"/>
      <c r="H55" s="22"/>
      <c r="I55" s="22"/>
      <c r="J55" s="22"/>
      <c r="K55" s="22"/>
      <c r="L55" s="22">
        <f>SUM(L54)</f>
        <v>0</v>
      </c>
      <c r="M55" s="22"/>
      <c r="N55" s="22"/>
      <c r="O55" s="22"/>
      <c r="P55" s="22"/>
      <c r="Q55" s="22"/>
      <c r="R55" s="22"/>
      <c r="S55" s="22"/>
      <c r="T55" s="22">
        <f t="shared" ref="T55:AA55" si="9">SUM(T54)</f>
        <v>0</v>
      </c>
      <c r="U55" s="22">
        <f t="shared" si="9"/>
        <v>0</v>
      </c>
      <c r="V55" s="22">
        <f t="shared" si="9"/>
        <v>0</v>
      </c>
      <c r="W55" s="22">
        <f t="shared" si="9"/>
        <v>0</v>
      </c>
      <c r="X55" s="22">
        <f t="shared" si="9"/>
        <v>0</v>
      </c>
      <c r="Y55" s="22">
        <f t="shared" si="9"/>
        <v>0</v>
      </c>
      <c r="Z55" s="22">
        <f t="shared" si="9"/>
        <v>0</v>
      </c>
      <c r="AA55" s="22">
        <f t="shared" si="9"/>
        <v>0</v>
      </c>
      <c r="AB55" s="22"/>
      <c r="AC55" s="22"/>
      <c r="AD55" s="22"/>
      <c r="AE55" s="22"/>
      <c r="AF55" s="22">
        <f>SUM(AF54)</f>
        <v>104.4</v>
      </c>
      <c r="AG55" s="22"/>
      <c r="AH55" s="22"/>
      <c r="AI55" s="22"/>
      <c r="AJ55" s="22"/>
      <c r="AK55" s="22"/>
      <c r="AL55" s="22"/>
      <c r="AM55" s="22"/>
      <c r="AN55" s="22">
        <f>SUM(AN54)</f>
        <v>104.4</v>
      </c>
      <c r="AO55" s="22">
        <f>SUM(AO54)</f>
        <v>0</v>
      </c>
      <c r="AP55" s="22">
        <f>SUM(AP54)</f>
        <v>0</v>
      </c>
      <c r="AQ55" s="22">
        <f>SUM(AQ54)</f>
        <v>104.4</v>
      </c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40"/>
      <c r="BY55" s="40"/>
      <c r="BZ55" s="40"/>
      <c r="CA55" s="40"/>
      <c r="CB55" s="102"/>
    </row>
    <row r="56" spans="1:80" ht="16.5" customHeight="1" x14ac:dyDescent="0.2">
      <c r="A56" s="8" t="s">
        <v>12</v>
      </c>
      <c r="B56" s="196" t="s">
        <v>36</v>
      </c>
      <c r="C56" s="196"/>
      <c r="D56" s="196"/>
      <c r="E56" s="196"/>
      <c r="F56" s="196"/>
      <c r="G56" s="196"/>
      <c r="H56" s="18"/>
      <c r="I56" s="18">
        <f t="shared" ref="I56:BT56" si="10">I30+I34+I46+I49+I52+I55</f>
        <v>850</v>
      </c>
      <c r="J56" s="18"/>
      <c r="K56" s="18"/>
      <c r="L56" s="18">
        <f t="shared" si="10"/>
        <v>1211</v>
      </c>
      <c r="M56" s="18"/>
      <c r="N56" s="18"/>
      <c r="O56" s="18"/>
      <c r="P56" s="18"/>
      <c r="Q56" s="18"/>
      <c r="R56" s="18"/>
      <c r="S56" s="18"/>
      <c r="T56" s="18">
        <f t="shared" si="10"/>
        <v>1211</v>
      </c>
      <c r="U56" s="18">
        <f t="shared" si="10"/>
        <v>1211</v>
      </c>
      <c r="V56" s="18">
        <f t="shared" si="10"/>
        <v>49.4</v>
      </c>
      <c r="W56" s="18">
        <f t="shared" si="10"/>
        <v>0</v>
      </c>
      <c r="X56" s="18">
        <f t="shared" si="10"/>
        <v>0</v>
      </c>
      <c r="Y56" s="18">
        <f t="shared" si="10"/>
        <v>0</v>
      </c>
      <c r="Z56" s="18">
        <f t="shared" si="10"/>
        <v>0</v>
      </c>
      <c r="AA56" s="18">
        <f t="shared" si="10"/>
        <v>0</v>
      </c>
      <c r="AB56" s="18"/>
      <c r="AC56" s="18">
        <f t="shared" si="10"/>
        <v>1885.6</v>
      </c>
      <c r="AD56" s="18"/>
      <c r="AE56" s="18"/>
      <c r="AF56" s="18">
        <f t="shared" si="10"/>
        <v>1474</v>
      </c>
      <c r="AG56" s="18">
        <f t="shared" si="10"/>
        <v>272</v>
      </c>
      <c r="AH56" s="18"/>
      <c r="AI56" s="18"/>
      <c r="AJ56" s="18"/>
      <c r="AK56" s="18"/>
      <c r="AL56" s="18"/>
      <c r="AM56" s="18"/>
      <c r="AN56" s="18">
        <f t="shared" si="10"/>
        <v>2788.7999999999997</v>
      </c>
      <c r="AO56" s="18">
        <f t="shared" si="10"/>
        <v>1937</v>
      </c>
      <c r="AP56" s="18">
        <f t="shared" si="10"/>
        <v>48.7</v>
      </c>
      <c r="AQ56" s="18">
        <f t="shared" si="10"/>
        <v>851.8</v>
      </c>
      <c r="AR56" s="18"/>
      <c r="AS56" s="18">
        <f t="shared" si="10"/>
        <v>850</v>
      </c>
      <c r="AT56" s="18"/>
      <c r="AU56" s="18"/>
      <c r="AV56" s="18">
        <f t="shared" si="10"/>
        <v>1152.4000000000001</v>
      </c>
      <c r="AW56" s="18"/>
      <c r="AX56" s="18"/>
      <c r="AY56" s="18"/>
      <c r="AZ56" s="18"/>
      <c r="BA56" s="18"/>
      <c r="BB56" s="18"/>
      <c r="BC56" s="18"/>
      <c r="BD56" s="18">
        <f t="shared" si="10"/>
        <v>1152.4000000000001</v>
      </c>
      <c r="BE56" s="18">
        <f t="shared" si="10"/>
        <v>1152.4000000000001</v>
      </c>
      <c r="BF56" s="18">
        <f t="shared" si="10"/>
        <v>50.4</v>
      </c>
      <c r="BG56" s="18">
        <f t="shared" si="10"/>
        <v>0</v>
      </c>
      <c r="BH56" s="18"/>
      <c r="BI56" s="18">
        <f t="shared" si="10"/>
        <v>850</v>
      </c>
      <c r="BJ56" s="18"/>
      <c r="BK56" s="18"/>
      <c r="BL56" s="18">
        <f t="shared" si="10"/>
        <v>1152.4000000000001</v>
      </c>
      <c r="BM56" s="18"/>
      <c r="BN56" s="18"/>
      <c r="BO56" s="18"/>
      <c r="BP56" s="18"/>
      <c r="BQ56" s="18"/>
      <c r="BR56" s="18"/>
      <c r="BS56" s="18"/>
      <c r="BT56" s="18">
        <f t="shared" si="10"/>
        <v>1152.4000000000001</v>
      </c>
      <c r="BU56" s="18">
        <f t="shared" ref="BU56:BW56" si="11">BU30+BU34+BU46+BU49+BU52+BU55</f>
        <v>1152.4000000000001</v>
      </c>
      <c r="BV56" s="18">
        <f t="shared" si="11"/>
        <v>50.4</v>
      </c>
      <c r="BW56" s="18">
        <f t="shared" si="11"/>
        <v>0</v>
      </c>
      <c r="BX56" s="37"/>
      <c r="BY56" s="37"/>
      <c r="BZ56" s="37"/>
      <c r="CA56" s="37"/>
      <c r="CB56" s="101"/>
    </row>
    <row r="57" spans="1:80" ht="15" customHeight="1" x14ac:dyDescent="0.2">
      <c r="A57" s="7" t="s">
        <v>13</v>
      </c>
      <c r="B57" s="197" t="s">
        <v>76</v>
      </c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  <c r="BP57" s="197"/>
      <c r="BQ57" s="197"/>
      <c r="BR57" s="197"/>
      <c r="BS57" s="197"/>
      <c r="BT57" s="197"/>
      <c r="BU57" s="197"/>
      <c r="BV57" s="197"/>
      <c r="BW57" s="197"/>
      <c r="BX57" s="197"/>
      <c r="BY57" s="197"/>
      <c r="BZ57" s="197"/>
      <c r="CA57" s="37"/>
      <c r="CB57" s="101"/>
    </row>
    <row r="58" spans="1:80" ht="15.75" customHeight="1" x14ac:dyDescent="0.2">
      <c r="A58" s="8" t="s">
        <v>13</v>
      </c>
      <c r="B58" s="9" t="s">
        <v>12</v>
      </c>
      <c r="C58" s="198" t="s">
        <v>102</v>
      </c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8"/>
      <c r="AE58" s="198"/>
      <c r="AF58" s="198"/>
      <c r="AG58" s="198"/>
      <c r="AH58" s="198"/>
      <c r="AI58" s="198"/>
      <c r="AJ58" s="198"/>
      <c r="AK58" s="198"/>
      <c r="AL58" s="198"/>
      <c r="AM58" s="198"/>
      <c r="AN58" s="198"/>
      <c r="AO58" s="198"/>
      <c r="AP58" s="198"/>
      <c r="AQ58" s="198"/>
      <c r="AR58" s="19"/>
      <c r="AS58" s="19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40"/>
      <c r="CB58" s="108"/>
    </row>
    <row r="59" spans="1:80" ht="36" x14ac:dyDescent="0.2">
      <c r="A59" s="168" t="s">
        <v>13</v>
      </c>
      <c r="B59" s="182" t="s">
        <v>12</v>
      </c>
      <c r="C59" s="201" t="s">
        <v>12</v>
      </c>
      <c r="D59" s="181" t="s">
        <v>77</v>
      </c>
      <c r="E59" s="199" t="s">
        <v>28</v>
      </c>
      <c r="F59" s="200" t="s">
        <v>30</v>
      </c>
      <c r="G59" s="177" t="s">
        <v>38</v>
      </c>
      <c r="H59" s="68"/>
      <c r="I59" s="68"/>
      <c r="J59" s="68"/>
      <c r="K59" s="68"/>
      <c r="L59" s="68">
        <v>86.9</v>
      </c>
      <c r="M59" s="68"/>
      <c r="N59" s="68"/>
      <c r="O59" s="68"/>
      <c r="P59" s="68"/>
      <c r="Q59" s="68"/>
      <c r="R59" s="68">
        <v>86.9</v>
      </c>
      <c r="S59" s="68"/>
      <c r="T59" s="68">
        <f>L59</f>
        <v>86.9</v>
      </c>
      <c r="U59" s="68">
        <v>0</v>
      </c>
      <c r="V59" s="68">
        <v>0</v>
      </c>
      <c r="W59" s="68">
        <f>T59</f>
        <v>86.9</v>
      </c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70"/>
      <c r="AQ59" s="71"/>
      <c r="AR59" s="68"/>
      <c r="AS59" s="71"/>
      <c r="AT59" s="39"/>
      <c r="AU59" s="71"/>
      <c r="AV59" s="71"/>
      <c r="AW59" s="71"/>
      <c r="AX59" s="71"/>
      <c r="AY59" s="71"/>
      <c r="AZ59" s="71"/>
      <c r="BA59" s="71"/>
      <c r="BB59" s="71">
        <v>29</v>
      </c>
      <c r="BC59" s="71"/>
      <c r="BD59" s="71"/>
      <c r="BE59" s="71"/>
      <c r="BF59" s="71"/>
      <c r="BG59" s="68"/>
      <c r="BH59" s="68"/>
      <c r="BI59" s="68"/>
      <c r="BJ59" s="68"/>
      <c r="BK59" s="68"/>
      <c r="BL59" s="68">
        <v>29</v>
      </c>
      <c r="BM59" s="68"/>
      <c r="BN59" s="68"/>
      <c r="BO59" s="68"/>
      <c r="BP59" s="68"/>
      <c r="BQ59" s="68"/>
      <c r="BR59" s="68">
        <v>29</v>
      </c>
      <c r="BS59" s="68"/>
      <c r="BT59" s="68">
        <f>BL59</f>
        <v>29</v>
      </c>
      <c r="BU59" s="68">
        <v>0</v>
      </c>
      <c r="BV59" s="14">
        <v>0</v>
      </c>
      <c r="BW59" s="117">
        <v>29</v>
      </c>
      <c r="BX59" s="66" t="s">
        <v>90</v>
      </c>
      <c r="BY59" s="67">
        <v>1</v>
      </c>
      <c r="BZ59" s="67"/>
      <c r="CA59" s="67">
        <v>1</v>
      </c>
      <c r="CB59" s="67">
        <v>1</v>
      </c>
    </row>
    <row r="60" spans="1:80" ht="12.75" x14ac:dyDescent="0.2">
      <c r="A60" s="168"/>
      <c r="B60" s="182"/>
      <c r="C60" s="201"/>
      <c r="D60" s="181"/>
      <c r="E60" s="199"/>
      <c r="F60" s="200"/>
      <c r="G60" s="177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70"/>
      <c r="AQ60" s="71"/>
      <c r="AR60" s="71"/>
      <c r="AS60" s="71"/>
      <c r="AT60" s="39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14"/>
      <c r="BW60" s="75"/>
      <c r="BX60" s="133"/>
      <c r="BY60" s="67"/>
      <c r="BZ60" s="67"/>
      <c r="CA60" s="67"/>
      <c r="CB60" s="67"/>
    </row>
    <row r="61" spans="1:80" ht="48" x14ac:dyDescent="0.2">
      <c r="A61" s="8" t="s">
        <v>13</v>
      </c>
      <c r="B61" s="9" t="s">
        <v>12</v>
      </c>
      <c r="C61" s="83" t="s">
        <v>13</v>
      </c>
      <c r="D61" s="103" t="s">
        <v>69</v>
      </c>
      <c r="E61" s="85" t="s">
        <v>28</v>
      </c>
      <c r="F61" s="104" t="s">
        <v>30</v>
      </c>
      <c r="G61" s="84" t="s">
        <v>38</v>
      </c>
      <c r="H61" s="68"/>
      <c r="I61" s="68"/>
      <c r="J61" s="68"/>
      <c r="K61" s="68"/>
      <c r="L61" s="68">
        <v>86.9</v>
      </c>
      <c r="M61" s="68"/>
      <c r="N61" s="68"/>
      <c r="O61" s="68"/>
      <c r="P61" s="68"/>
      <c r="Q61" s="68"/>
      <c r="R61" s="68"/>
      <c r="S61" s="68"/>
      <c r="T61" s="72">
        <f>L61</f>
        <v>86.9</v>
      </c>
      <c r="U61" s="72">
        <v>0</v>
      </c>
      <c r="V61" s="72">
        <v>0</v>
      </c>
      <c r="W61" s="72">
        <f>L61</f>
        <v>86.9</v>
      </c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72"/>
      <c r="AQ61" s="71"/>
      <c r="AR61" s="71"/>
      <c r="AS61" s="71"/>
      <c r="AT61" s="71"/>
      <c r="AU61" s="71"/>
      <c r="AV61" s="71"/>
      <c r="AW61" s="73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39"/>
      <c r="BW61" s="74"/>
      <c r="BX61" s="74"/>
      <c r="BY61" s="28"/>
      <c r="BZ61" s="28"/>
      <c r="CA61" s="28"/>
      <c r="CB61" s="67"/>
    </row>
    <row r="62" spans="1:80" ht="14.25" customHeight="1" x14ac:dyDescent="0.2">
      <c r="A62" s="8" t="s">
        <v>13</v>
      </c>
      <c r="B62" s="9" t="s">
        <v>12</v>
      </c>
      <c r="C62" s="156" t="s">
        <v>29</v>
      </c>
      <c r="D62" s="156"/>
      <c r="E62" s="156"/>
      <c r="F62" s="156"/>
      <c r="G62" s="156"/>
      <c r="H62" s="17"/>
      <c r="I62" s="17"/>
      <c r="J62" s="17"/>
      <c r="K62" s="17"/>
      <c r="L62" s="17">
        <f>SUM(L59:L61)</f>
        <v>173.8</v>
      </c>
      <c r="M62" s="17"/>
      <c r="N62" s="17"/>
      <c r="O62" s="17"/>
      <c r="P62" s="17"/>
      <c r="Q62" s="17"/>
      <c r="R62" s="17">
        <f>SUM(R59:R61)</f>
        <v>86.9</v>
      </c>
      <c r="S62" s="17"/>
      <c r="T62" s="17">
        <f t="shared" ref="T62:AA62" si="12">SUM(T59:T61)</f>
        <v>173.8</v>
      </c>
      <c r="U62" s="17">
        <f t="shared" si="12"/>
        <v>0</v>
      </c>
      <c r="V62" s="17">
        <f t="shared" si="12"/>
        <v>0</v>
      </c>
      <c r="W62" s="17">
        <f t="shared" si="12"/>
        <v>173.8</v>
      </c>
      <c r="X62" s="17">
        <f t="shared" si="12"/>
        <v>0</v>
      </c>
      <c r="Y62" s="17">
        <f t="shared" si="12"/>
        <v>0</v>
      </c>
      <c r="Z62" s="17">
        <f t="shared" si="12"/>
        <v>0</v>
      </c>
      <c r="AA62" s="17">
        <f t="shared" si="12"/>
        <v>0</v>
      </c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>
        <f>SUM(BB59:BB61)</f>
        <v>29</v>
      </c>
      <c r="BC62" s="17"/>
      <c r="BD62" s="17"/>
      <c r="BE62" s="17"/>
      <c r="BF62" s="17"/>
      <c r="BG62" s="17"/>
      <c r="BH62" s="17"/>
      <c r="BI62" s="17"/>
      <c r="BJ62" s="17"/>
      <c r="BK62" s="17"/>
      <c r="BL62" s="17">
        <f>SUM(BL59:BL61)</f>
        <v>29</v>
      </c>
      <c r="BM62" s="17"/>
      <c r="BN62" s="17"/>
      <c r="BO62" s="17"/>
      <c r="BP62" s="17"/>
      <c r="BQ62" s="17"/>
      <c r="BR62" s="17">
        <f>SUM(BR59:BR61)</f>
        <v>29</v>
      </c>
      <c r="BS62" s="17"/>
      <c r="BT62" s="17">
        <f>SUM(BT59:BT61)</f>
        <v>29</v>
      </c>
      <c r="BU62" s="17">
        <f>SUM(BU59:BU61)</f>
        <v>0</v>
      </c>
      <c r="BV62" s="17">
        <f>SUM(BV59:BV61)</f>
        <v>0</v>
      </c>
      <c r="BW62" s="17">
        <f>SUM(BW59:BW61)</f>
        <v>29</v>
      </c>
      <c r="BX62" s="38"/>
      <c r="BY62" s="38"/>
      <c r="BZ62" s="38"/>
      <c r="CA62" s="40"/>
      <c r="CB62" s="108"/>
    </row>
    <row r="63" spans="1:80" ht="16.5" customHeight="1" x14ac:dyDescent="0.2">
      <c r="A63" s="8" t="s">
        <v>13</v>
      </c>
      <c r="B63" s="196" t="s">
        <v>36</v>
      </c>
      <c r="C63" s="196"/>
      <c r="D63" s="196"/>
      <c r="E63" s="196"/>
      <c r="F63" s="196"/>
      <c r="G63" s="196"/>
      <c r="H63" s="18"/>
      <c r="I63" s="18"/>
      <c r="J63" s="18"/>
      <c r="K63" s="18"/>
      <c r="L63" s="18">
        <f>L62</f>
        <v>173.8</v>
      </c>
      <c r="M63" s="18"/>
      <c r="N63" s="18"/>
      <c r="O63" s="18"/>
      <c r="P63" s="18"/>
      <c r="Q63" s="18"/>
      <c r="R63" s="18">
        <f>R62</f>
        <v>86.9</v>
      </c>
      <c r="S63" s="18"/>
      <c r="T63" s="18">
        <f t="shared" ref="T63:AA63" si="13">T62</f>
        <v>173.8</v>
      </c>
      <c r="U63" s="18">
        <f t="shared" si="13"/>
        <v>0</v>
      </c>
      <c r="V63" s="18">
        <f t="shared" si="13"/>
        <v>0</v>
      </c>
      <c r="W63" s="18">
        <f t="shared" si="13"/>
        <v>173.8</v>
      </c>
      <c r="X63" s="18">
        <f t="shared" si="13"/>
        <v>0</v>
      </c>
      <c r="Y63" s="18">
        <f t="shared" si="13"/>
        <v>0</v>
      </c>
      <c r="Z63" s="18">
        <f t="shared" si="13"/>
        <v>0</v>
      </c>
      <c r="AA63" s="18">
        <f t="shared" si="13"/>
        <v>0</v>
      </c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>
        <f>BB62</f>
        <v>29</v>
      </c>
      <c r="BC63" s="18"/>
      <c r="BD63" s="18"/>
      <c r="BE63" s="18"/>
      <c r="BF63" s="18"/>
      <c r="BG63" s="18"/>
      <c r="BH63" s="18"/>
      <c r="BI63" s="18"/>
      <c r="BJ63" s="18"/>
      <c r="BK63" s="18"/>
      <c r="BL63" s="18">
        <f>BL62</f>
        <v>29</v>
      </c>
      <c r="BM63" s="18"/>
      <c r="BN63" s="18"/>
      <c r="BO63" s="18"/>
      <c r="BP63" s="18"/>
      <c r="BQ63" s="18"/>
      <c r="BR63" s="18">
        <f>BR62</f>
        <v>29</v>
      </c>
      <c r="BS63" s="18"/>
      <c r="BT63" s="18">
        <f>BT62</f>
        <v>29</v>
      </c>
      <c r="BU63" s="18">
        <f>BU62</f>
        <v>0</v>
      </c>
      <c r="BV63" s="18">
        <f>BV62</f>
        <v>0</v>
      </c>
      <c r="BW63" s="18">
        <f>BW62</f>
        <v>29</v>
      </c>
      <c r="BX63" s="37"/>
      <c r="BY63" s="37"/>
      <c r="BZ63" s="37"/>
      <c r="CA63" s="37"/>
      <c r="CB63" s="101"/>
    </row>
    <row r="64" spans="1:80" ht="17.850000000000001" customHeight="1" x14ac:dyDescent="0.2">
      <c r="A64" s="10" t="s">
        <v>28</v>
      </c>
      <c r="B64" s="158" t="s">
        <v>16</v>
      </c>
      <c r="C64" s="158"/>
      <c r="D64" s="158"/>
      <c r="E64" s="158"/>
      <c r="F64" s="158"/>
      <c r="G64" s="158"/>
      <c r="H64" s="24"/>
      <c r="I64" s="24">
        <f t="shared" ref="I64:BT64" si="14">I56+I63</f>
        <v>850</v>
      </c>
      <c r="J64" s="24"/>
      <c r="K64" s="24"/>
      <c r="L64" s="24">
        <f t="shared" si="14"/>
        <v>1384.8</v>
      </c>
      <c r="M64" s="24"/>
      <c r="N64" s="24"/>
      <c r="O64" s="24"/>
      <c r="P64" s="24"/>
      <c r="Q64" s="24"/>
      <c r="R64" s="24">
        <f t="shared" si="14"/>
        <v>86.9</v>
      </c>
      <c r="S64" s="24"/>
      <c r="T64" s="24">
        <f t="shared" si="14"/>
        <v>1384.8</v>
      </c>
      <c r="U64" s="24">
        <f t="shared" si="14"/>
        <v>1211</v>
      </c>
      <c r="V64" s="24">
        <f t="shared" si="14"/>
        <v>49.4</v>
      </c>
      <c r="W64" s="24">
        <f t="shared" si="14"/>
        <v>173.8</v>
      </c>
      <c r="X64" s="24">
        <f t="shared" si="14"/>
        <v>0</v>
      </c>
      <c r="Y64" s="24">
        <f t="shared" si="14"/>
        <v>0</v>
      </c>
      <c r="Z64" s="24">
        <f t="shared" si="14"/>
        <v>0</v>
      </c>
      <c r="AA64" s="24">
        <f t="shared" si="14"/>
        <v>0</v>
      </c>
      <c r="AB64" s="24"/>
      <c r="AC64" s="24">
        <f t="shared" si="14"/>
        <v>1885.6</v>
      </c>
      <c r="AD64" s="24"/>
      <c r="AE64" s="24"/>
      <c r="AF64" s="24">
        <f t="shared" si="14"/>
        <v>1474</v>
      </c>
      <c r="AG64" s="24">
        <f t="shared" si="14"/>
        <v>272</v>
      </c>
      <c r="AH64" s="24"/>
      <c r="AI64" s="24"/>
      <c r="AJ64" s="24"/>
      <c r="AK64" s="24"/>
      <c r="AL64" s="24"/>
      <c r="AM64" s="24"/>
      <c r="AN64" s="24">
        <f t="shared" si="14"/>
        <v>2788.7999999999997</v>
      </c>
      <c r="AO64" s="24">
        <f t="shared" si="14"/>
        <v>1937</v>
      </c>
      <c r="AP64" s="24">
        <f t="shared" si="14"/>
        <v>48.7</v>
      </c>
      <c r="AQ64" s="24">
        <f t="shared" si="14"/>
        <v>851.8</v>
      </c>
      <c r="AR64" s="24"/>
      <c r="AS64" s="24">
        <f t="shared" si="14"/>
        <v>850</v>
      </c>
      <c r="AT64" s="24"/>
      <c r="AU64" s="24"/>
      <c r="AV64" s="24">
        <f t="shared" si="14"/>
        <v>1152.4000000000001</v>
      </c>
      <c r="AW64" s="24"/>
      <c r="AX64" s="24"/>
      <c r="AY64" s="24"/>
      <c r="AZ64" s="24"/>
      <c r="BA64" s="24"/>
      <c r="BB64" s="24">
        <f t="shared" si="14"/>
        <v>29</v>
      </c>
      <c r="BC64" s="24"/>
      <c r="BD64" s="24">
        <f t="shared" si="14"/>
        <v>1152.4000000000001</v>
      </c>
      <c r="BE64" s="24">
        <f t="shared" si="14"/>
        <v>1152.4000000000001</v>
      </c>
      <c r="BF64" s="24">
        <f t="shared" si="14"/>
        <v>50.4</v>
      </c>
      <c r="BG64" s="24">
        <f t="shared" si="14"/>
        <v>0</v>
      </c>
      <c r="BH64" s="24"/>
      <c r="BI64" s="24">
        <f t="shared" si="14"/>
        <v>850</v>
      </c>
      <c r="BJ64" s="24"/>
      <c r="BK64" s="24"/>
      <c r="BL64" s="24">
        <f t="shared" si="14"/>
        <v>1181.4000000000001</v>
      </c>
      <c r="BM64" s="24"/>
      <c r="BN64" s="24"/>
      <c r="BO64" s="24"/>
      <c r="BP64" s="24"/>
      <c r="BQ64" s="24"/>
      <c r="BR64" s="24">
        <f t="shared" si="14"/>
        <v>29</v>
      </c>
      <c r="BS64" s="24"/>
      <c r="BT64" s="24">
        <f t="shared" si="14"/>
        <v>1181.4000000000001</v>
      </c>
      <c r="BU64" s="24">
        <f t="shared" ref="BU64:BW64" si="15">BU56+BU63</f>
        <v>1152.4000000000001</v>
      </c>
      <c r="BV64" s="24">
        <f t="shared" si="15"/>
        <v>50.4</v>
      </c>
      <c r="BW64" s="24">
        <f t="shared" si="15"/>
        <v>29</v>
      </c>
      <c r="BX64" s="24"/>
      <c r="BY64" s="36"/>
      <c r="BZ64" s="36"/>
      <c r="CA64" s="36"/>
      <c r="CB64" s="100"/>
    </row>
    <row r="65" spans="4:45" x14ac:dyDescent="0.2"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6"/>
      <c r="AR65" s="46"/>
      <c r="AS65" s="46"/>
    </row>
    <row r="66" spans="4:45" x14ac:dyDescent="0.2">
      <c r="D66" s="48"/>
      <c r="E66" s="49"/>
      <c r="F66" s="50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46"/>
      <c r="AR66" s="46"/>
      <c r="AS66" s="46"/>
    </row>
    <row r="67" spans="4:45" x14ac:dyDescent="0.2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46"/>
      <c r="AR67" s="46"/>
      <c r="AS67" s="46"/>
    </row>
    <row r="68" spans="4:45" x14ac:dyDescent="0.2">
      <c r="D68" s="167"/>
      <c r="E68" s="167"/>
      <c r="F68" s="167"/>
      <c r="G68" s="16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3"/>
      <c r="U68" s="155"/>
      <c r="V68" s="155"/>
      <c r="W68" s="155"/>
      <c r="X68" s="155"/>
      <c r="Y68" s="155"/>
      <c r="Z68" s="155"/>
      <c r="AA68" s="155"/>
      <c r="AB68" s="155"/>
      <c r="AC68" s="155"/>
      <c r="AD68" s="155"/>
      <c r="AE68" s="155"/>
      <c r="AF68" s="155"/>
      <c r="AG68" s="155"/>
      <c r="AH68" s="155"/>
      <c r="AI68" s="155"/>
      <c r="AJ68" s="155"/>
      <c r="AK68" s="155"/>
      <c r="AL68" s="155"/>
      <c r="AM68" s="155"/>
      <c r="AN68" s="155"/>
      <c r="AO68" s="155"/>
      <c r="AP68" s="46"/>
      <c r="AQ68" s="46"/>
      <c r="AR68" s="46"/>
      <c r="AS68" s="46"/>
    </row>
    <row r="69" spans="4:45" x14ac:dyDescent="0.2">
      <c r="D69" s="195"/>
      <c r="E69" s="195"/>
      <c r="F69" s="195"/>
      <c r="G69" s="195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5"/>
      <c r="U69" s="166"/>
      <c r="V69" s="166"/>
      <c r="W69" s="166"/>
      <c r="X69" s="166"/>
      <c r="Y69" s="166"/>
      <c r="Z69" s="166"/>
      <c r="AA69" s="166"/>
      <c r="AB69" s="166"/>
      <c r="AC69" s="166"/>
      <c r="AD69" s="166"/>
      <c r="AE69" s="166"/>
      <c r="AF69" s="166"/>
      <c r="AG69" s="166"/>
      <c r="AH69" s="166"/>
      <c r="AI69" s="166"/>
      <c r="AJ69" s="166"/>
      <c r="AK69" s="166"/>
      <c r="AL69" s="166"/>
      <c r="AM69" s="166"/>
      <c r="AN69" s="166"/>
      <c r="AO69" s="166"/>
      <c r="AP69" s="46"/>
      <c r="AQ69" s="46"/>
      <c r="AR69" s="46"/>
      <c r="AS69" s="46"/>
    </row>
    <row r="71" spans="4:45" x14ac:dyDescent="0.2">
      <c r="F71" s="52"/>
      <c r="G71" s="53"/>
    </row>
    <row r="72" spans="4:45" ht="12.75" customHeight="1" x14ac:dyDescent="0.2">
      <c r="D72" s="152"/>
      <c r="E72" s="152"/>
      <c r="F72" s="152"/>
      <c r="G72" s="153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20"/>
      <c r="AS72" s="20"/>
    </row>
    <row r="73" spans="4:45" x14ac:dyDescent="0.2">
      <c r="F73" s="6"/>
      <c r="G73" s="53"/>
    </row>
    <row r="74" spans="4:45" x14ac:dyDescent="0.2">
      <c r="F74" s="6"/>
      <c r="G74" s="53"/>
    </row>
    <row r="75" spans="4:45" ht="12.75" customHeight="1" x14ac:dyDescent="0.2">
      <c r="D75" s="152"/>
      <c r="E75" s="152"/>
      <c r="F75" s="152"/>
      <c r="G75" s="153"/>
      <c r="H75" s="153"/>
      <c r="I75" s="153"/>
      <c r="J75" s="153"/>
      <c r="K75" s="153"/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3"/>
      <c r="AL75" s="153"/>
      <c r="AM75" s="153"/>
      <c r="AN75" s="153"/>
      <c r="AO75" s="153"/>
      <c r="AP75" s="153"/>
      <c r="AQ75" s="153"/>
      <c r="AR75" s="20"/>
      <c r="AS75" s="20"/>
    </row>
    <row r="76" spans="4:45" x14ac:dyDescent="0.2">
      <c r="F76" s="6"/>
      <c r="G76" s="53"/>
    </row>
    <row r="77" spans="4:45" x14ac:dyDescent="0.2">
      <c r="F77" s="6"/>
      <c r="G77" s="53"/>
    </row>
    <row r="78" spans="4:45" x14ac:dyDescent="0.2">
      <c r="F78" s="6"/>
      <c r="G78" s="53"/>
      <c r="U78" s="54"/>
    </row>
    <row r="79" spans="4:45" x14ac:dyDescent="0.2">
      <c r="F79" s="6"/>
      <c r="G79" s="6"/>
    </row>
    <row r="80" spans="4:45" x14ac:dyDescent="0.2">
      <c r="F80" s="6"/>
      <c r="G80" s="53"/>
    </row>
    <row r="83" spans="6:6" x14ac:dyDescent="0.2">
      <c r="F83" s="55"/>
    </row>
    <row r="84" spans="6:6" x14ac:dyDescent="0.2">
      <c r="F84" s="55"/>
    </row>
  </sheetData>
  <sheetProtection selectLockedCells="1" selectUnlockedCells="1"/>
  <mergeCells count="105">
    <mergeCell ref="BG19:BG20"/>
    <mergeCell ref="BQ19:BS19"/>
    <mergeCell ref="AV19:AY19"/>
    <mergeCell ref="BE19:BF19"/>
    <mergeCell ref="BA19:BC19"/>
    <mergeCell ref="C23:BW23"/>
    <mergeCell ref="L19:O19"/>
    <mergeCell ref="C53:BW53"/>
    <mergeCell ref="C55:G55"/>
    <mergeCell ref="F17:F20"/>
    <mergeCell ref="G17:G20"/>
    <mergeCell ref="AO19:AP19"/>
    <mergeCell ref="H18:S18"/>
    <mergeCell ref="AF19:AI19"/>
    <mergeCell ref="BH17:BW17"/>
    <mergeCell ref="BY18:CB18"/>
    <mergeCell ref="BX17:CB17"/>
    <mergeCell ref="BX18:BX19"/>
    <mergeCell ref="BH19:BK19"/>
    <mergeCell ref="BL19:BO19"/>
    <mergeCell ref="AN18:AQ18"/>
    <mergeCell ref="BH18:BS18"/>
    <mergeCell ref="AB17:AQ17"/>
    <mergeCell ref="AR18:BC18"/>
    <mergeCell ref="BD18:BG18"/>
    <mergeCell ref="BT18:BW18"/>
    <mergeCell ref="BD19:BD20"/>
    <mergeCell ref="AR19:AU19"/>
    <mergeCell ref="AR17:BG17"/>
    <mergeCell ref="AQ19:AQ20"/>
    <mergeCell ref="BP19:BP20"/>
    <mergeCell ref="BT19:BT20"/>
    <mergeCell ref="BU19:BV19"/>
    <mergeCell ref="F24:F25"/>
    <mergeCell ref="G24:G25"/>
    <mergeCell ref="AJ19:AJ20"/>
    <mergeCell ref="AK19:AM19"/>
    <mergeCell ref="H17:W17"/>
    <mergeCell ref="E24:E25"/>
    <mergeCell ref="D17:D20"/>
    <mergeCell ref="D69:G69"/>
    <mergeCell ref="U69:V69"/>
    <mergeCell ref="C62:G62"/>
    <mergeCell ref="U68:V68"/>
    <mergeCell ref="AA68:AO68"/>
    <mergeCell ref="B63:G63"/>
    <mergeCell ref="C49:G49"/>
    <mergeCell ref="B57:BZ57"/>
    <mergeCell ref="C58:AQ58"/>
    <mergeCell ref="E59:E60"/>
    <mergeCell ref="F59:F60"/>
    <mergeCell ref="B59:B60"/>
    <mergeCell ref="C59:C60"/>
    <mergeCell ref="B56:G56"/>
    <mergeCell ref="X19:X20"/>
    <mergeCell ref="P19:P20"/>
    <mergeCell ref="AB18:AM18"/>
    <mergeCell ref="A59:A60"/>
    <mergeCell ref="B17:B20"/>
    <mergeCell ref="AN19:AN20"/>
    <mergeCell ref="Y19:Z19"/>
    <mergeCell ref="AB19:AE19"/>
    <mergeCell ref="AA19:AA20"/>
    <mergeCell ref="E17:E20"/>
    <mergeCell ref="A21:BV21"/>
    <mergeCell ref="B22:BW22"/>
    <mergeCell ref="BW19:BW20"/>
    <mergeCell ref="A36:A41"/>
    <mergeCell ref="C50:CA50"/>
    <mergeCell ref="C47:BZ47"/>
    <mergeCell ref="G59:G60"/>
    <mergeCell ref="C46:G46"/>
    <mergeCell ref="D59:D60"/>
    <mergeCell ref="B36:B41"/>
    <mergeCell ref="C36:C41"/>
    <mergeCell ref="E40:E41"/>
    <mergeCell ref="F40:F41"/>
    <mergeCell ref="G40:G41"/>
    <mergeCell ref="C52:G52"/>
    <mergeCell ref="C35:CA35"/>
    <mergeCell ref="D40:D41"/>
    <mergeCell ref="A9:CA9"/>
    <mergeCell ref="A10:CA10"/>
    <mergeCell ref="D75:F75"/>
    <mergeCell ref="G75:AQ75"/>
    <mergeCell ref="G72:AQ72"/>
    <mergeCell ref="D72:F72"/>
    <mergeCell ref="X18:AA18"/>
    <mergeCell ref="W68:Z68"/>
    <mergeCell ref="C34:G34"/>
    <mergeCell ref="A17:A20"/>
    <mergeCell ref="B64:G64"/>
    <mergeCell ref="T18:W18"/>
    <mergeCell ref="H19:K19"/>
    <mergeCell ref="T19:T20"/>
    <mergeCell ref="U19:V19"/>
    <mergeCell ref="W19:W20"/>
    <mergeCell ref="Q19:S19"/>
    <mergeCell ref="AZ19:AZ20"/>
    <mergeCell ref="C30:G30"/>
    <mergeCell ref="C31:CA31"/>
    <mergeCell ref="C17:C20"/>
    <mergeCell ref="AA69:AO69"/>
    <mergeCell ref="W69:Z69"/>
    <mergeCell ref="D68:G68"/>
  </mergeCells>
  <phoneticPr fontId="6" type="noConversion"/>
  <pageMargins left="1.2204724409448819" right="0.23622047244094491" top="0.35433070866141736" bottom="0.35433070866141736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2014-12-04T11:49:05Z</cp:lastPrinted>
  <dcterms:created xsi:type="dcterms:W3CDTF">2012-09-04T10:49:59Z</dcterms:created>
  <dcterms:modified xsi:type="dcterms:W3CDTF">2015-12-21T06:22:23Z</dcterms:modified>
</cp:coreProperties>
</file>